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март\"/>
    </mc:Choice>
  </mc:AlternateContent>
  <bookViews>
    <workbookView xWindow="0" yWindow="0" windowWidth="28800" windowHeight="12330" activeTab="2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/>
</workbook>
</file>

<file path=xl/calcChain.xml><?xml version="1.0" encoding="utf-8"?>
<calcChain xmlns="http://schemas.openxmlformats.org/spreadsheetml/2006/main">
  <c r="A10" i="4" l="1"/>
  <c r="A23" i="2" l="1"/>
  <c r="A35" i="2" l="1"/>
  <c r="A3" i="2"/>
  <c r="A29" i="2"/>
  <c r="A46" i="2" s="1"/>
  <c r="A40" i="1"/>
  <c r="A10" i="1"/>
  <c r="A28" i="1"/>
  <c r="A38" i="1"/>
  <c r="A35" i="1"/>
  <c r="A34" i="1"/>
  <c r="A24" i="1"/>
  <c r="A22" i="1"/>
  <c r="A10" i="2"/>
  <c r="A16" i="2" l="1"/>
  <c r="A19" i="2" s="1"/>
  <c r="A9" i="2"/>
  <c r="A13" i="2" s="1"/>
  <c r="A14" i="1" l="1"/>
  <c r="A6" i="2"/>
  <c r="A33" i="2"/>
  <c r="A39" i="2" s="1"/>
  <c r="A19" i="1"/>
  <c r="A44" i="2" l="1"/>
  <c r="A5" i="4" l="1"/>
  <c r="C3" i="1" l="1"/>
</calcChain>
</file>

<file path=xl/sharedStrings.xml><?xml version="1.0" encoding="utf-8"?>
<sst xmlns="http://schemas.openxmlformats.org/spreadsheetml/2006/main" count="83" uniqueCount="61">
  <si>
    <t>проект "Служба скорых чудес"</t>
  </si>
  <si>
    <t>проект "Больше жизни", выездная паллиативная служба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</si>
  <si>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</si>
  <si>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</si>
  <si>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</si>
  <si>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</si>
  <si>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</si>
  <si>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</si>
  <si>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</si>
  <si>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</si>
  <si>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</si>
  <si>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</si>
  <si>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средства гигиены, продукты питания для подопечных проекта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</si>
  <si>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</si>
  <si>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</si>
  <si>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</si>
  <si>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</si>
  <si>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канцелярия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</si>
  <si>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</si>
  <si>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</si>
  <si>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</si>
  <si>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</si>
  <si>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Расходы благотворительного фонда "Дедморозим" // март 2018</t>
  </si>
  <si>
    <t>телефон, карта памяти и сим-карта для Антипина Сергея (Марковский геронтопсихиатрический центр — филиал КГАСУСОН «Чайковский ДИПИ»)</t>
  </si>
  <si>
    <t>приобретение пробирок</t>
  </si>
  <si>
    <t>коммунальные платежи за офис</t>
  </si>
  <si>
    <t>расходы на ГСМ для организации мероприятия в в ДДИ г Оса</t>
  </si>
  <si>
    <t>проведение праздника в ДДИ г. Оса</t>
  </si>
  <si>
    <t>доставка биообразцов пациентов детского онкоцентра на обследования в г. Москва</t>
  </si>
  <si>
    <t>перелет Андрея Цаплина и его папы на обследование в НМИЦ ДГОИ им. Д.Рогачева</t>
  </si>
  <si>
    <t>полиграфия для организации донорских акций</t>
  </si>
  <si>
    <t>услуги лабораторной диагностики для Вики Андреевой</t>
  </si>
  <si>
    <t>полиграфия для акций в поддержку Кирилла Садкина</t>
  </si>
  <si>
    <t>генетический анализ для Демида Красных</t>
  </si>
  <si>
    <t>оплата лечения Кирилла Садкина в клинике Дуйсбурга</t>
  </si>
  <si>
    <t>медицинская страховка  для Кирилла Садкина, оформление виз для Кирилла и мамы</t>
  </si>
  <si>
    <t>зонды аспирационные, неонатальный датчик, пульсоксиметр, мешок Амбу для Богдана Морозова</t>
  </si>
  <si>
    <t>генетический анализ для Насти Стрижовой</t>
  </si>
  <si>
    <t>препарат "Инвелон" для Нины Минахметовой</t>
  </si>
  <si>
    <t>препарат "Афинитор" для Вики Михалевой и Нины Минахметовой</t>
  </si>
  <si>
    <t>срочный перелет Марины Спеховой и ее мамы на обследование в НМИЦ ДГОИ им. Д. Рогачева</t>
  </si>
  <si>
    <t>участие врача детского онкоцентра Мушинской М.В. в школе по диагностике и лечению эмбриональных опухолей в НМИЦ ДГОИ им. Д. Рогачева</t>
  </si>
  <si>
    <t>пульсоксиметры, мешки Амбу, штативы для вливаний, стетоскопы, тонометры, глюкометр для работы выездной паллиативной службы</t>
  </si>
  <si>
    <t>оснащение комнаты для работы психолога, игротерапевта, массажиста</t>
  </si>
  <si>
    <t>лабораторные исследования для подопечных отделения паллиативной помощи в ГДКБ№13</t>
  </si>
  <si>
    <t>организация мероприятия к 8 марта для мам подопечных детей</t>
  </si>
  <si>
    <t>тонер в принтер для работы специалистов проекта</t>
  </si>
  <si>
    <t>средства гигиены, питание для подопечных проекта</t>
  </si>
  <si>
    <t>расходы на поездку в ЦПД г. Горнозаводск для проведения игры</t>
  </si>
  <si>
    <t>гос. пошлина за восстановление документов воспитанникам ЦПД г. Перми</t>
  </si>
  <si>
    <t>товары для творчества подопечным ПНИ  - детям-выпускникам ДДИ</t>
  </si>
  <si>
    <t>приобретение бактерицидного облучателя для ДДИ г. Оса</t>
  </si>
  <si>
    <t xml:space="preserve">благотворительная помощь в покупке медикаментов ДДИ п. Рудничный </t>
  </si>
  <si>
    <t>организация поездок для подопечных ЦПД г. Березники, г. Соликамска</t>
  </si>
  <si>
    <t>розыск по итогам новогодней акции "Исполни желание ребенка из детского дома"</t>
  </si>
  <si>
    <t xml:space="preserve">организация мероприятия для пациентов психоневрологического отделения </t>
  </si>
  <si>
    <t>консультации и семинары специалистов Краевого Центра комплексной реабилитации инвалидов в ДДИ п. Рудничный и г. Оса</t>
  </si>
  <si>
    <t>организация выездов специалистов в ДДИ п. Рудничный и г. Оса для проведения консультаций, семинаров и диагностики</t>
  </si>
  <si>
    <t>Потрачено в марте на помощь подопечным фонда "Дедморозим"</t>
  </si>
  <si>
    <t>Итого потрачено на помощь тяжелобольным детям в марте 2018 г.</t>
  </si>
  <si>
    <t>Итого потрачено на помощь детям, оставшимся без попечения родителей в марте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</si>
</sst>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Alignme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0" xfId="0" applyFill="1" applyBorder="1"/>
    <xf numFmtId="2" fontId="1" fillId="5" borderId="5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4" workbookViewId="0">
      <selection activeCell="B41" sqref="B4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8.85546875" customWidth="1"/>
    <col min="6" max="6" width="18.85546875" customWidth="1"/>
    <col min="8" max="8" width="18.85546875" customWidth="1"/>
  </cols>
  <sheetData>
    <row r="1" spans="1:9" ht="15.75" x14ac:dyDescent="0.25">
      <c r="A1" s="38" t="s">
        <v>22</v>
      </c>
      <c r="B1" s="38"/>
      <c r="C1" s="38"/>
      <c r="D1" s="38"/>
    </row>
    <row r="2" spans="1:9" x14ac:dyDescent="0.25">
      <c r="A2" s="1"/>
      <c r="B2" s="1"/>
      <c r="C2" s="1"/>
      <c r="D2" s="1"/>
    </row>
    <row r="3" spans="1:9" ht="29.25" customHeight="1" x14ac:dyDescent="0.25">
      <c r="A3" s="39" t="s">
        <v>58</v>
      </c>
      <c r="B3" s="39"/>
      <c r="C3" s="2">
        <f>A40+'Дети-сироты'!A46+'Организация чудес'!A10</f>
        <v>2917576.94</v>
      </c>
      <c r="D3" s="1"/>
    </row>
    <row r="4" spans="1:9" x14ac:dyDescent="0.25">
      <c r="C4" s="1"/>
      <c r="D4" s="1"/>
    </row>
    <row r="5" spans="1:9" x14ac:dyDescent="0.25">
      <c r="A5" s="40" t="s">
        <v>10</v>
      </c>
      <c r="B5" s="40"/>
      <c r="C5" s="40"/>
      <c r="D5" s="40"/>
    </row>
    <row r="6" spans="1:9" x14ac:dyDescent="0.25">
      <c r="A6" s="5">
        <v>3836</v>
      </c>
      <c r="B6" s="45" t="s">
        <v>30</v>
      </c>
      <c r="C6" s="45"/>
      <c r="D6" s="45"/>
    </row>
    <row r="7" spans="1:9" x14ac:dyDescent="0.25">
      <c r="A7" s="5">
        <v>4710</v>
      </c>
      <c r="B7" s="42" t="s">
        <v>24</v>
      </c>
      <c r="C7" s="43"/>
      <c r="D7" s="44"/>
    </row>
    <row r="8" spans="1:9" ht="16.5" customHeight="1" x14ac:dyDescent="0.25">
      <c r="A8" s="12">
        <v>35533.800000000003</v>
      </c>
      <c r="B8" s="31" t="s">
        <v>19</v>
      </c>
      <c r="C8" s="31"/>
      <c r="D8" s="31"/>
    </row>
    <row r="9" spans="1:9" x14ac:dyDescent="0.25">
      <c r="A9" s="12">
        <v>12298</v>
      </c>
      <c r="B9" s="30" t="s">
        <v>18</v>
      </c>
      <c r="C9" s="30"/>
      <c r="D9" s="30"/>
    </row>
    <row r="10" spans="1:9" x14ac:dyDescent="0.25">
      <c r="A10" s="11">
        <f>SUM(A6:A9)</f>
        <v>56377.8</v>
      </c>
      <c r="B10" s="41" t="s">
        <v>6</v>
      </c>
      <c r="C10" s="41"/>
      <c r="D10" s="41"/>
    </row>
    <row r="11" spans="1:9" x14ac:dyDescent="0.25">
      <c r="C11" s="1"/>
      <c r="D11" s="1"/>
    </row>
    <row r="12" spans="1:9" x14ac:dyDescent="0.25">
      <c r="A12" s="40" t="s">
        <v>0</v>
      </c>
      <c r="B12" s="40"/>
      <c r="C12" s="40"/>
      <c r="D12" s="40"/>
      <c r="F12" s="17"/>
      <c r="G12" s="17"/>
      <c r="H12" s="17"/>
      <c r="I12" s="17"/>
    </row>
    <row r="13" spans="1:9" ht="24.75" customHeight="1" x14ac:dyDescent="0.25">
      <c r="A13" s="5">
        <v>909837.45</v>
      </c>
      <c r="B13" s="35" t="s">
        <v>39</v>
      </c>
      <c r="C13" s="36"/>
      <c r="D13" s="37"/>
      <c r="F13" s="18"/>
      <c r="G13" s="18"/>
      <c r="H13" s="18"/>
      <c r="I13" s="17"/>
    </row>
    <row r="14" spans="1:9" x14ac:dyDescent="0.25">
      <c r="A14" s="5">
        <f>539132+140.86</f>
        <v>539272.86</v>
      </c>
      <c r="B14" s="35" t="s">
        <v>34</v>
      </c>
      <c r="C14" s="36"/>
      <c r="D14" s="37"/>
      <c r="F14" s="19"/>
      <c r="G14" s="19"/>
      <c r="H14" s="19"/>
      <c r="I14" s="17"/>
    </row>
    <row r="15" spans="1:9" x14ac:dyDescent="0.25">
      <c r="A15" s="5">
        <v>45000</v>
      </c>
      <c r="B15" s="46" t="s">
        <v>33</v>
      </c>
      <c r="C15" s="47"/>
      <c r="D15" s="48"/>
      <c r="F15" s="19"/>
      <c r="G15" s="19"/>
      <c r="H15" s="19"/>
      <c r="I15" s="17"/>
    </row>
    <row r="16" spans="1:9" ht="30" customHeight="1" x14ac:dyDescent="0.25">
      <c r="A16" s="5">
        <v>39755</v>
      </c>
      <c r="B16" s="32" t="s">
        <v>36</v>
      </c>
      <c r="C16" s="33"/>
      <c r="D16" s="34"/>
      <c r="F16" s="19"/>
      <c r="G16" s="19"/>
      <c r="H16" s="19"/>
      <c r="I16" s="17"/>
    </row>
    <row r="17" spans="1:9" x14ac:dyDescent="0.25">
      <c r="A17" s="5">
        <v>39000</v>
      </c>
      <c r="B17" s="20" t="s">
        <v>37</v>
      </c>
      <c r="C17" s="21"/>
      <c r="D17" s="22"/>
      <c r="F17" s="19"/>
      <c r="G17" s="19"/>
      <c r="H17" s="19"/>
      <c r="I17" s="17"/>
    </row>
    <row r="18" spans="1:9" x14ac:dyDescent="0.25">
      <c r="A18" s="5">
        <v>16426</v>
      </c>
      <c r="B18" s="14" t="s">
        <v>28</v>
      </c>
      <c r="C18" s="15"/>
      <c r="D18" s="16"/>
      <c r="F18" s="19"/>
      <c r="G18" s="19"/>
      <c r="H18" s="19"/>
      <c r="I18" s="17"/>
    </row>
    <row r="19" spans="1:9" ht="24.75" customHeight="1" x14ac:dyDescent="0.25">
      <c r="A19" s="5">
        <f>3171+10628</f>
        <v>13799</v>
      </c>
      <c r="B19" s="35" t="s">
        <v>29</v>
      </c>
      <c r="C19" s="36"/>
      <c r="D19" s="37"/>
      <c r="F19" s="18"/>
      <c r="G19" s="18"/>
      <c r="H19" s="18"/>
      <c r="I19" s="17"/>
    </row>
    <row r="20" spans="1:9" ht="33" customHeight="1" x14ac:dyDescent="0.25">
      <c r="A20" s="5">
        <v>9554</v>
      </c>
      <c r="B20" s="32" t="s">
        <v>41</v>
      </c>
      <c r="C20" s="33"/>
      <c r="D20" s="34"/>
      <c r="F20" s="18"/>
      <c r="G20" s="18"/>
      <c r="H20" s="18"/>
      <c r="I20" s="17"/>
    </row>
    <row r="21" spans="1:9" ht="24.75" customHeight="1" x14ac:dyDescent="0.25">
      <c r="A21" s="5">
        <v>8353</v>
      </c>
      <c r="B21" s="27" t="s">
        <v>38</v>
      </c>
      <c r="C21" s="28"/>
      <c r="D21" s="29"/>
      <c r="F21" s="18"/>
      <c r="G21" s="18"/>
      <c r="H21" s="18"/>
      <c r="I21" s="17"/>
    </row>
    <row r="22" spans="1:9" ht="24.75" customHeight="1" x14ac:dyDescent="0.25">
      <c r="A22" s="5">
        <f>1316+5255</f>
        <v>6571</v>
      </c>
      <c r="B22" s="35" t="s">
        <v>32</v>
      </c>
      <c r="C22" s="36"/>
      <c r="D22" s="37"/>
      <c r="F22" s="18"/>
      <c r="G22" s="18"/>
      <c r="H22" s="18"/>
      <c r="I22" s="17"/>
    </row>
    <row r="23" spans="1:9" ht="33" customHeight="1" x14ac:dyDescent="0.25">
      <c r="A23" s="5">
        <v>6284</v>
      </c>
      <c r="B23" s="32" t="s">
        <v>40</v>
      </c>
      <c r="C23" s="33"/>
      <c r="D23" s="34"/>
      <c r="F23" s="19"/>
      <c r="G23" s="19"/>
      <c r="H23" s="19"/>
      <c r="I23" s="17"/>
    </row>
    <row r="24" spans="1:9" x14ac:dyDescent="0.25">
      <c r="A24" s="5">
        <f>2179+2970</f>
        <v>5149</v>
      </c>
      <c r="B24" s="35" t="s">
        <v>35</v>
      </c>
      <c r="C24" s="36"/>
      <c r="D24" s="37"/>
      <c r="F24" s="19"/>
      <c r="G24" s="19"/>
      <c r="H24" s="19"/>
      <c r="I24" s="17"/>
    </row>
    <row r="25" spans="1:9" x14ac:dyDescent="0.25">
      <c r="A25" s="5">
        <v>2150</v>
      </c>
      <c r="B25" s="35" t="s">
        <v>31</v>
      </c>
      <c r="C25" s="36"/>
      <c r="D25" s="37"/>
      <c r="F25" s="19"/>
      <c r="G25" s="19"/>
      <c r="H25" s="19"/>
      <c r="I25" s="17"/>
    </row>
    <row r="26" spans="1:9" ht="16.5" customHeight="1" x14ac:dyDescent="0.25">
      <c r="A26" s="12">
        <v>35533.800000000003</v>
      </c>
      <c r="B26" s="31" t="s">
        <v>19</v>
      </c>
      <c r="C26" s="31"/>
      <c r="D26" s="31"/>
    </row>
    <row r="27" spans="1:9" x14ac:dyDescent="0.25">
      <c r="A27" s="12">
        <v>12298</v>
      </c>
      <c r="B27" s="30" t="s">
        <v>18</v>
      </c>
      <c r="C27" s="30"/>
      <c r="D27" s="30"/>
    </row>
    <row r="28" spans="1:9" x14ac:dyDescent="0.25">
      <c r="A28" s="11">
        <f>SUM(A13:A27)</f>
        <v>1688983.11</v>
      </c>
      <c r="B28" s="41" t="s">
        <v>6</v>
      </c>
      <c r="C28" s="41"/>
      <c r="D28" s="41"/>
    </row>
    <row r="30" spans="1:9" x14ac:dyDescent="0.25">
      <c r="A30" s="40" t="s">
        <v>1</v>
      </c>
      <c r="B30" s="40"/>
      <c r="C30" s="40"/>
      <c r="D30" s="40"/>
    </row>
    <row r="31" spans="1:9" x14ac:dyDescent="0.25">
      <c r="A31" s="5">
        <v>188833</v>
      </c>
      <c r="B31" s="55" t="s">
        <v>43</v>
      </c>
      <c r="C31" s="55"/>
      <c r="D31" s="55"/>
    </row>
    <row r="32" spans="1:9" ht="29.25" customHeight="1" x14ac:dyDescent="0.25">
      <c r="A32" s="5">
        <v>56927</v>
      </c>
      <c r="B32" s="32" t="s">
        <v>42</v>
      </c>
      <c r="C32" s="33"/>
      <c r="D32" s="34"/>
    </row>
    <row r="33" spans="1:4" x14ac:dyDescent="0.25">
      <c r="A33" s="6">
        <v>4337</v>
      </c>
      <c r="B33" s="52" t="s">
        <v>44</v>
      </c>
      <c r="C33" s="53"/>
      <c r="D33" s="54"/>
    </row>
    <row r="34" spans="1:4" ht="15" customHeight="1" x14ac:dyDescent="0.25">
      <c r="A34" s="5">
        <f>1760+541</f>
        <v>2301</v>
      </c>
      <c r="B34" s="55" t="s">
        <v>46</v>
      </c>
      <c r="C34" s="55"/>
      <c r="D34" s="55"/>
    </row>
    <row r="35" spans="1:4" ht="18.75" customHeight="1" x14ac:dyDescent="0.25">
      <c r="A35" s="5">
        <f>703+197</f>
        <v>900</v>
      </c>
      <c r="B35" s="32" t="s">
        <v>45</v>
      </c>
      <c r="C35" s="33"/>
      <c r="D35" s="34"/>
    </row>
    <row r="36" spans="1:4" ht="18" customHeight="1" x14ac:dyDescent="0.25">
      <c r="A36" s="12">
        <v>15057.8</v>
      </c>
      <c r="B36" s="31" t="s">
        <v>19</v>
      </c>
      <c r="C36" s="31"/>
      <c r="D36" s="31"/>
    </row>
    <row r="37" spans="1:4" ht="18" customHeight="1" x14ac:dyDescent="0.25">
      <c r="A37" s="12">
        <v>4484</v>
      </c>
      <c r="B37" s="30" t="s">
        <v>18</v>
      </c>
      <c r="C37" s="30"/>
      <c r="D37" s="30"/>
    </row>
    <row r="38" spans="1:4" x14ac:dyDescent="0.25">
      <c r="A38" s="11">
        <f>SUM(A31:A37)</f>
        <v>272839.8</v>
      </c>
      <c r="B38" s="41" t="s">
        <v>6</v>
      </c>
      <c r="C38" s="41"/>
      <c r="D38" s="41"/>
    </row>
    <row r="39" spans="1:4" s="23" customFormat="1" x14ac:dyDescent="0.25">
      <c r="A39" s="25"/>
      <c r="B39" s="26"/>
      <c r="C39" s="26"/>
      <c r="D39" s="26"/>
    </row>
    <row r="40" spans="1:4" x14ac:dyDescent="0.25">
      <c r="A40" s="24">
        <f>A38+A28+A10</f>
        <v>2018200.7100000002</v>
      </c>
      <c r="B40" s="49" t="s">
        <v>59</v>
      </c>
      <c r="C40" s="50"/>
      <c r="D40" s="51"/>
    </row>
  </sheetData>
  <mergeCells count="33">
    <mergeCell ref="B40:D40"/>
    <mergeCell ref="B28:D28"/>
    <mergeCell ref="B38:D38"/>
    <mergeCell ref="B35:D35"/>
    <mergeCell ref="A30:D30"/>
    <mergeCell ref="B33:D33"/>
    <mergeCell ref="B37:D37"/>
    <mergeCell ref="B36:D36"/>
    <mergeCell ref="B34:D34"/>
    <mergeCell ref="B31:D31"/>
    <mergeCell ref="A1:D1"/>
    <mergeCell ref="A3:B3"/>
    <mergeCell ref="A12:D12"/>
    <mergeCell ref="A5:D5"/>
    <mergeCell ref="B8:D8"/>
    <mergeCell ref="B9:D9"/>
    <mergeCell ref="B10:D10"/>
    <mergeCell ref="B7:D7"/>
    <mergeCell ref="B6:D6"/>
    <mergeCell ref="B21:D21"/>
    <mergeCell ref="B27:D27"/>
    <mergeCell ref="B26:D26"/>
    <mergeCell ref="B32:D32"/>
    <mergeCell ref="B13:D13"/>
    <mergeCell ref="B19:D19"/>
    <mergeCell ref="B22:D22"/>
    <mergeCell ref="B20:D20"/>
    <mergeCell ref="B23:D23"/>
    <mergeCell ref="B24:D24"/>
    <mergeCell ref="B25:D25"/>
    <mergeCell ref="B15:D15"/>
    <mergeCell ref="B14:D14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opLeftCell="A14" workbookViewId="0">
      <selection activeCell="B42" sqref="B42:D42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40" t="s">
        <v>9</v>
      </c>
      <c r="B2" s="40"/>
      <c r="C2" s="40"/>
      <c r="D2" s="40"/>
    </row>
    <row r="3" spans="1:4" x14ac:dyDescent="0.25">
      <c r="A3" s="5">
        <f>4906+3188+1070</f>
        <v>9164</v>
      </c>
      <c r="B3" s="30" t="s">
        <v>12</v>
      </c>
      <c r="C3" s="30"/>
      <c r="D3" s="30"/>
    </row>
    <row r="4" spans="1:4" ht="15" customHeight="1" x14ac:dyDescent="0.25">
      <c r="A4" s="12">
        <v>26724.47</v>
      </c>
      <c r="B4" s="57" t="s">
        <v>19</v>
      </c>
      <c r="C4" s="58"/>
      <c r="D4" s="59"/>
    </row>
    <row r="5" spans="1:4" x14ac:dyDescent="0.25">
      <c r="A5" s="12">
        <v>8936</v>
      </c>
      <c r="B5" s="30" t="s">
        <v>18</v>
      </c>
      <c r="C5" s="30"/>
      <c r="D5" s="30"/>
    </row>
    <row r="6" spans="1:4" x14ac:dyDescent="0.25">
      <c r="A6" s="10">
        <f>SUM(A3:A5)</f>
        <v>44824.47</v>
      </c>
      <c r="B6" s="56" t="s">
        <v>6</v>
      </c>
      <c r="C6" s="56"/>
      <c r="D6" s="56"/>
    </row>
    <row r="7" spans="1:4" x14ac:dyDescent="0.25">
      <c r="A7" s="4"/>
      <c r="B7" s="8"/>
      <c r="C7" s="8"/>
      <c r="D7" s="7"/>
    </row>
    <row r="8" spans="1:4" x14ac:dyDescent="0.25">
      <c r="A8" s="40" t="s">
        <v>4</v>
      </c>
      <c r="B8" s="40"/>
      <c r="C8" s="40"/>
      <c r="D8" s="40"/>
    </row>
    <row r="9" spans="1:4" x14ac:dyDescent="0.25">
      <c r="A9" s="5">
        <f>14751+20724+291740+21224</f>
        <v>348439</v>
      </c>
      <c r="B9" s="45" t="s">
        <v>14</v>
      </c>
      <c r="C9" s="45"/>
      <c r="D9" s="45"/>
    </row>
    <row r="10" spans="1:4" x14ac:dyDescent="0.25">
      <c r="A10" s="5">
        <f>3166.4+2696</f>
        <v>5862.4</v>
      </c>
      <c r="B10" s="27" t="s">
        <v>47</v>
      </c>
      <c r="C10" s="28"/>
      <c r="D10" s="29"/>
    </row>
    <row r="11" spans="1:4" x14ac:dyDescent="0.25">
      <c r="A11" s="12">
        <v>26724.47</v>
      </c>
      <c r="B11" s="31" t="s">
        <v>19</v>
      </c>
      <c r="C11" s="31"/>
      <c r="D11" s="31"/>
    </row>
    <row r="12" spans="1:4" x14ac:dyDescent="0.25">
      <c r="A12" s="12">
        <v>8936</v>
      </c>
      <c r="B12" s="30" t="s">
        <v>18</v>
      </c>
      <c r="C12" s="30"/>
      <c r="D12" s="30"/>
    </row>
    <row r="13" spans="1:4" x14ac:dyDescent="0.25">
      <c r="A13" s="10">
        <f>SUM(A9:A12)</f>
        <v>389961.87</v>
      </c>
      <c r="B13" s="56" t="s">
        <v>6</v>
      </c>
      <c r="C13" s="56"/>
      <c r="D13" s="56"/>
    </row>
    <row r="15" spans="1:4" x14ac:dyDescent="0.25">
      <c r="A15" s="40" t="s">
        <v>2</v>
      </c>
      <c r="B15" s="40"/>
      <c r="C15" s="40"/>
      <c r="D15" s="40"/>
    </row>
    <row r="16" spans="1:4" x14ac:dyDescent="0.25">
      <c r="A16" s="5">
        <f>6000+500</f>
        <v>6500</v>
      </c>
      <c r="B16" s="45" t="s">
        <v>48</v>
      </c>
      <c r="C16" s="45"/>
      <c r="D16" s="45"/>
    </row>
    <row r="17" spans="1:12" x14ac:dyDescent="0.25">
      <c r="A17" s="12">
        <v>33241.800000000003</v>
      </c>
      <c r="B17" s="31" t="s">
        <v>19</v>
      </c>
      <c r="C17" s="31"/>
      <c r="D17" s="31"/>
      <c r="J17" s="13"/>
      <c r="K17" s="13"/>
      <c r="L17" s="13"/>
    </row>
    <row r="18" spans="1:12" x14ac:dyDescent="0.25">
      <c r="A18" s="12">
        <v>11423</v>
      </c>
      <c r="B18" s="30" t="s">
        <v>18</v>
      </c>
      <c r="C18" s="30"/>
      <c r="D18" s="30"/>
    </row>
    <row r="19" spans="1:12" x14ac:dyDescent="0.25">
      <c r="A19" s="10">
        <f>SUM(A16:A18)</f>
        <v>51164.800000000003</v>
      </c>
      <c r="B19" s="56" t="s">
        <v>6</v>
      </c>
      <c r="C19" s="56"/>
      <c r="D19" s="56"/>
    </row>
    <row r="21" spans="1:12" x14ac:dyDescent="0.25">
      <c r="A21" s="40" t="s">
        <v>13</v>
      </c>
      <c r="B21" s="40"/>
      <c r="C21" s="40"/>
      <c r="D21" s="40"/>
    </row>
    <row r="22" spans="1:12" ht="30" customHeight="1" x14ac:dyDescent="0.25">
      <c r="A22" s="5">
        <v>34585.32</v>
      </c>
      <c r="B22" s="32" t="s">
        <v>56</v>
      </c>
      <c r="C22" s="33"/>
      <c r="D22" s="34"/>
    </row>
    <row r="23" spans="1:12" ht="30" customHeight="1" x14ac:dyDescent="0.25">
      <c r="A23" s="5">
        <f>5817</f>
        <v>5817</v>
      </c>
      <c r="B23" s="32" t="s">
        <v>57</v>
      </c>
      <c r="C23" s="33"/>
      <c r="D23" s="34"/>
    </row>
    <row r="24" spans="1:12" ht="18" customHeight="1" x14ac:dyDescent="0.25">
      <c r="A24" s="5">
        <v>2200</v>
      </c>
      <c r="B24" s="55" t="s">
        <v>49</v>
      </c>
      <c r="C24" s="55"/>
      <c r="D24" s="55"/>
    </row>
    <row r="25" spans="1:12" ht="31.5" customHeight="1" x14ac:dyDescent="0.25">
      <c r="A25" s="5">
        <v>2139</v>
      </c>
      <c r="B25" s="32" t="s">
        <v>23</v>
      </c>
      <c r="C25" s="33"/>
      <c r="D25" s="34"/>
    </row>
    <row r="26" spans="1:12" ht="15" customHeight="1" x14ac:dyDescent="0.25">
      <c r="A26" s="5">
        <v>1933</v>
      </c>
      <c r="B26" s="32" t="s">
        <v>50</v>
      </c>
      <c r="C26" s="33"/>
      <c r="D26" s="34"/>
    </row>
    <row r="27" spans="1:12" x14ac:dyDescent="0.25">
      <c r="A27" s="12">
        <v>40196.800000000003</v>
      </c>
      <c r="B27" s="31" t="s">
        <v>19</v>
      </c>
      <c r="C27" s="31"/>
      <c r="D27" s="31"/>
    </row>
    <row r="28" spans="1:12" x14ac:dyDescent="0.25">
      <c r="A28" s="12">
        <v>14077.5</v>
      </c>
      <c r="B28" s="30" t="s">
        <v>18</v>
      </c>
      <c r="C28" s="30"/>
      <c r="D28" s="30"/>
    </row>
    <row r="29" spans="1:12" x14ac:dyDescent="0.25">
      <c r="A29" s="10">
        <f>SUM(A22:A28)</f>
        <v>100948.62</v>
      </c>
      <c r="B29" s="56" t="s">
        <v>6</v>
      </c>
      <c r="C29" s="56"/>
      <c r="D29" s="56"/>
    </row>
    <row r="30" spans="1:12" ht="15" customHeight="1" x14ac:dyDescent="0.25"/>
    <row r="31" spans="1:12" x14ac:dyDescent="0.25">
      <c r="A31" s="40" t="s">
        <v>3</v>
      </c>
      <c r="B31" s="40"/>
      <c r="C31" s="40"/>
      <c r="D31" s="40"/>
    </row>
    <row r="32" spans="1:12" x14ac:dyDescent="0.25">
      <c r="A32" s="5">
        <v>30800</v>
      </c>
      <c r="B32" s="31" t="s">
        <v>51</v>
      </c>
      <c r="C32" s="31"/>
      <c r="D32" s="31"/>
    </row>
    <row r="33" spans="1:4" ht="15" customHeight="1" x14ac:dyDescent="0.25">
      <c r="A33" s="5">
        <f>2197+2000+8046</f>
        <v>12243</v>
      </c>
      <c r="B33" s="31" t="s">
        <v>52</v>
      </c>
      <c r="C33" s="31"/>
      <c r="D33" s="31"/>
    </row>
    <row r="34" spans="1:4" ht="15" customHeight="1" x14ac:dyDescent="0.25">
      <c r="A34" s="5">
        <v>11000</v>
      </c>
      <c r="B34" s="57" t="s">
        <v>53</v>
      </c>
      <c r="C34" s="58"/>
      <c r="D34" s="59"/>
    </row>
    <row r="35" spans="1:4" ht="15.75" customHeight="1" x14ac:dyDescent="0.25">
      <c r="A35" s="5">
        <f>2062+6578</f>
        <v>8640</v>
      </c>
      <c r="B35" s="57" t="s">
        <v>54</v>
      </c>
      <c r="C35" s="58"/>
      <c r="D35" s="59"/>
    </row>
    <row r="36" spans="1:4" ht="15.75" customHeight="1" x14ac:dyDescent="0.25">
      <c r="A36" s="5">
        <v>5161</v>
      </c>
      <c r="B36" s="31" t="s">
        <v>55</v>
      </c>
      <c r="C36" s="31"/>
      <c r="D36" s="31"/>
    </row>
    <row r="37" spans="1:4" ht="18.75" customHeight="1" x14ac:dyDescent="0.25">
      <c r="A37" s="5">
        <v>1300</v>
      </c>
      <c r="B37" s="55" t="s">
        <v>26</v>
      </c>
      <c r="C37" s="55"/>
      <c r="D37" s="55"/>
    </row>
    <row r="38" spans="1:4" ht="18.75" customHeight="1" x14ac:dyDescent="0.25">
      <c r="A38" s="5">
        <v>1800</v>
      </c>
      <c r="B38" s="55" t="s">
        <v>27</v>
      </c>
      <c r="C38" s="55"/>
      <c r="D38" s="55"/>
    </row>
    <row r="39" spans="1:4" x14ac:dyDescent="0.25">
      <c r="A39" s="10">
        <f>SUM(A32:A38)</f>
        <v>70944</v>
      </c>
      <c r="B39" s="56" t="s">
        <v>5</v>
      </c>
      <c r="C39" s="56"/>
      <c r="D39" s="56"/>
    </row>
    <row r="41" spans="1:4" x14ac:dyDescent="0.25">
      <c r="A41" s="40" t="s">
        <v>11</v>
      </c>
      <c r="B41" s="40"/>
      <c r="C41" s="40"/>
      <c r="D41" s="40"/>
    </row>
    <row r="42" spans="1:4" x14ac:dyDescent="0.25">
      <c r="A42" s="12">
        <v>26724.47</v>
      </c>
      <c r="B42" s="31" t="s">
        <v>19</v>
      </c>
      <c r="C42" s="31"/>
      <c r="D42" s="31"/>
    </row>
    <row r="43" spans="1:4" x14ac:dyDescent="0.25">
      <c r="A43" s="12">
        <v>8936</v>
      </c>
      <c r="B43" s="30" t="s">
        <v>18</v>
      </c>
      <c r="C43" s="30"/>
      <c r="D43" s="30"/>
    </row>
    <row r="44" spans="1:4" x14ac:dyDescent="0.25">
      <c r="A44" s="10">
        <f>SUM(A42:A43)</f>
        <v>35660.47</v>
      </c>
      <c r="B44" s="56" t="s">
        <v>6</v>
      </c>
      <c r="C44" s="56"/>
      <c r="D44" s="56"/>
    </row>
    <row r="45" spans="1:4" ht="15" customHeight="1" x14ac:dyDescent="0.25"/>
    <row r="46" spans="1:4" x14ac:dyDescent="0.25">
      <c r="A46" s="9">
        <f>A6+A13+A19+A39+A44+A29</f>
        <v>693504.22999999986</v>
      </c>
      <c r="B46" s="60" t="s">
        <v>60</v>
      </c>
      <c r="C46" s="61"/>
      <c r="D46" s="62"/>
    </row>
  </sheetData>
  <mergeCells count="39">
    <mergeCell ref="B29:D29"/>
    <mergeCell ref="B36:D36"/>
    <mergeCell ref="A21:D21"/>
    <mergeCell ref="B27:D27"/>
    <mergeCell ref="B28:D28"/>
    <mergeCell ref="B24:D24"/>
    <mergeCell ref="B25:D25"/>
    <mergeCell ref="B22:D22"/>
    <mergeCell ref="B26:D26"/>
    <mergeCell ref="B23:D23"/>
    <mergeCell ref="B43:D43"/>
    <mergeCell ref="B44:D44"/>
    <mergeCell ref="B46:D46"/>
    <mergeCell ref="A31:D31"/>
    <mergeCell ref="B33:D33"/>
    <mergeCell ref="B39:D39"/>
    <mergeCell ref="A41:D41"/>
    <mergeCell ref="B42:D42"/>
    <mergeCell ref="B37:D37"/>
    <mergeCell ref="B38:D38"/>
    <mergeCell ref="B34:D34"/>
    <mergeCell ref="B32:D32"/>
    <mergeCell ref="B35:D35"/>
    <mergeCell ref="A2:D2"/>
    <mergeCell ref="B3:D3"/>
    <mergeCell ref="A15:D15"/>
    <mergeCell ref="A8:D8"/>
    <mergeCell ref="B10:D10"/>
    <mergeCell ref="B13:D13"/>
    <mergeCell ref="B19:D19"/>
    <mergeCell ref="B17:D17"/>
    <mergeCell ref="B18:D18"/>
    <mergeCell ref="B4:D4"/>
    <mergeCell ref="B5:D5"/>
    <mergeCell ref="B11:D11"/>
    <mergeCell ref="B12:D12"/>
    <mergeCell ref="B6:D6"/>
    <mergeCell ref="B9:D9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D26" sqref="D26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40" t="s">
        <v>7</v>
      </c>
      <c r="B2" s="40"/>
      <c r="C2" s="40"/>
      <c r="D2" s="40"/>
    </row>
    <row r="3" spans="1:4" ht="15.75" customHeight="1" x14ac:dyDescent="0.25">
      <c r="A3" s="5">
        <v>65252</v>
      </c>
      <c r="B3" s="45" t="s">
        <v>20</v>
      </c>
      <c r="C3" s="45"/>
      <c r="D3" s="45"/>
    </row>
    <row r="4" spans="1:4" x14ac:dyDescent="0.25">
      <c r="A4" s="5">
        <v>68462</v>
      </c>
      <c r="B4" s="45" t="s">
        <v>21</v>
      </c>
      <c r="C4" s="45"/>
      <c r="D4" s="45"/>
    </row>
    <row r="5" spans="1:4" x14ac:dyDescent="0.25">
      <c r="A5" s="5">
        <f>26126+18032</f>
        <v>44158</v>
      </c>
      <c r="B5" s="45" t="s">
        <v>18</v>
      </c>
      <c r="C5" s="45"/>
      <c r="D5" s="45"/>
    </row>
    <row r="6" spans="1:4" x14ac:dyDescent="0.25">
      <c r="A6" s="5">
        <v>14000</v>
      </c>
      <c r="B6" s="45" t="s">
        <v>25</v>
      </c>
      <c r="C6" s="45"/>
      <c r="D6" s="45"/>
    </row>
    <row r="7" spans="1:4" x14ac:dyDescent="0.25">
      <c r="A7" s="5">
        <v>6000</v>
      </c>
      <c r="B7" s="45" t="s">
        <v>16</v>
      </c>
      <c r="C7" s="45"/>
      <c r="D7" s="45"/>
    </row>
    <row r="8" spans="1:4" x14ac:dyDescent="0.25">
      <c r="A8" s="5">
        <v>5500</v>
      </c>
      <c r="B8" s="45" t="s">
        <v>15</v>
      </c>
      <c r="C8" s="45"/>
      <c r="D8" s="45"/>
    </row>
    <row r="9" spans="1:4" x14ac:dyDescent="0.25">
      <c r="A9" s="5">
        <v>2500</v>
      </c>
      <c r="B9" s="30" t="s">
        <v>17</v>
      </c>
      <c r="C9" s="30"/>
      <c r="D9" s="30"/>
    </row>
    <row r="10" spans="1:4" x14ac:dyDescent="0.25">
      <c r="A10" s="11">
        <f>SUM(A3:A9)</f>
        <v>205872</v>
      </c>
      <c r="B10" s="41" t="s">
        <v>8</v>
      </c>
      <c r="C10" s="41"/>
      <c r="D10" s="41"/>
    </row>
    <row r="19" spans="3:3" x14ac:dyDescent="0.25">
      <c r="C19" s="3"/>
    </row>
  </sheetData>
  <mergeCells count="9">
    <mergeCell ref="B10:D10"/>
    <mergeCell ref="B9:D9"/>
    <mergeCell ref="A2:D2"/>
    <mergeCell ref="B6:D6"/>
    <mergeCell ref="B8:D8"/>
    <mergeCell ref="B7:D7"/>
    <mergeCell ref="B4:D4"/>
    <mergeCell ref="B3:D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2018-04-23T13:57:00Z</dcterms:modified>
</cp:coreProperties>
</file>