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август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</workbook>
</file>

<file path=xl/calcChain.xml><?xml version="1.0" encoding="utf-8"?>
<calcChain xmlns="http://schemas.openxmlformats.org/spreadsheetml/2006/main">
  <c r="A33" i="1" l="1"/>
  <c r="A28" i="2" l="1"/>
  <c r="A7" i="2"/>
  <c r="A9" i="1"/>
  <c r="A22" i="1"/>
  <c r="A31" i="1"/>
  <c r="A3" i="2"/>
  <c r="A18" i="2"/>
  <c r="A17" i="2"/>
  <c r="A9" i="4"/>
  <c r="A19" i="1"/>
  <c r="A27" i="1"/>
  <c r="A10" i="2"/>
  <c r="A25" i="1"/>
  <c r="A14" i="1"/>
  <c r="A6" i="4"/>
  <c r="A25" i="2"/>
  <c r="A10" i="4"/>
  <c r="A6" i="1"/>
  <c r="A26" i="1"/>
  <c r="A28" i="1"/>
  <c r="A19" i="2"/>
  <c r="A16" i="1"/>
  <c r="A4" i="2"/>
  <c r="A18" i="1"/>
  <c r="A15" i="1"/>
  <c r="A17" i="1"/>
  <c r="A26" i="2"/>
  <c r="A12" i="1"/>
  <c r="A27" i="2"/>
  <c r="A33" i="2" l="1"/>
  <c r="A11" i="4"/>
  <c r="A13" i="2"/>
  <c r="A22" i="2" l="1"/>
  <c r="A35" i="2" s="1"/>
  <c r="A5" i="4" l="1"/>
  <c r="C3" i="1" l="1"/>
</calcChain>
</file>

<file path=xl/sharedStrings.xml><?xml version="1.0" encoding="utf-8"?>
<sst xmlns="http://schemas.openxmlformats.org/spreadsheetml/2006/main" count="67" uniqueCount="48">
  <si>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</si>
  <si>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</si>
  <si>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</si>
  <si>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</si>
  <si>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</si>
  <si>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</si>
  <si>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</si>
  <si>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</si>
  <si>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</si>
  <si>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</si>
  <si>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</si>
  <si>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</si>
  <si>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</si>
  <si>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</si>
  <si>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</si>
  <si>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</si>
  <si>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</si>
  <si>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</si>
  <si>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</si>
  <si>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проект "Больше жизни", выездная паллиативная служба (ВПС)</t>
  </si>
  <si>
    <t>проведение обучающих семинаров и консультаций специалистов ЦКРИ в детских домах-интернатах г. Оса, п. Рудничный</t>
  </si>
  <si>
    <t>канцелярия, обслуживание офисной орг.техники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</si>
  <si>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</si>
  <si>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Потрачено в июне на помощь подопечным фонда "Дедморозим"</t>
  </si>
  <si>
    <t>печать плакатов, листовок о подопечных проекта, благотворительных акциях в их пользу</t>
  </si>
  <si>
    <t>покупка билетов в г. Москва Вике Кокшаровой и ее сопровождающей для прохождения лечения в ДГКБ №13</t>
  </si>
  <si>
    <t>транспортные расходы (ГСМ, такси)</t>
  </si>
  <si>
    <t>Расходы благотворительного фонда "Дедморозим" // август 2018</t>
  </si>
  <si>
    <t>бактерицидные лампы для пациентов Детского онкогематологического центра им. Ф.П. Гааза</t>
  </si>
  <si>
    <t>расходы на организацию акции "Цветы жизни"</t>
  </si>
  <si>
    <t>Итого потрачено на помощь тяжелобольным детям в августе 2018 г.</t>
  </si>
  <si>
    <t>Итого потрачено на помощь детям, оставшимся без попечения родителей в августе 2018 г.</t>
  </si>
  <si>
    <t>оплата пошлины за оформление документов для подопечного</t>
  </si>
  <si>
    <t>доставка биообразцов потенциальных доноров из лабораторий Медлабэкспресс в штаб фонда</t>
  </si>
  <si>
    <t>проведение мероприятия для пациентов детского отделения краевой психиатрической больницы</t>
  </si>
  <si>
    <t>помощь отделению детской паллиативной помощи в ГДКБ №13</t>
  </si>
  <si>
    <t>билеты для подопечной Ксюши Демченко и ее сопровождающей для поездки на обследование в НМИЦ ДГОИ им. Д. Рогачева, г. Москва</t>
  </si>
  <si>
    <t>доставка медицинской техники для организации проката</t>
  </si>
  <si>
    <t>детская смесь для подопечной Василисы Кудаченковой</t>
  </si>
  <si>
    <t xml:space="preserve">организация фотовыставки о проекте "Больше жизни" в Законодательном собрании </t>
  </si>
  <si>
    <t>медицинские расходные материалы для подопечной Василисы Кудаченковой</t>
  </si>
  <si>
    <t>средства гигиены, детское питание и медикаменты для подопечных проекта</t>
  </si>
  <si>
    <t>медицинские расходные материалы и медицинская техника для подопечной Даши Вахрушевой</t>
  </si>
  <si>
    <t>помощь СРЦН г. Перми</t>
  </si>
  <si>
    <t>организация семинара "Создание семейного окружения" в детских домах-интернатах</t>
  </si>
  <si>
    <t>участие в смене социально-интегративного лагеря в г. Сочи воспитанников детских домов-интернатов г. Оса, п. Рудничный и их сопровождающих</t>
  </si>
  <si>
    <t>улучшение жилищных условий подопечных</t>
  </si>
  <si>
    <t>покупка электроэнцефалографа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</si>
</sst>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sqref="A1:D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50" customWidth="1"/>
    <col min="6" max="6" width="18.85546875" customWidth="1"/>
    <col min="8" max="8" width="18.85546875" customWidth="1"/>
  </cols>
  <sheetData>
    <row r="1" spans="1:9" ht="15.75" x14ac:dyDescent="0.25">
      <c r="A1" s="27" t="s">
        <v>27</v>
      </c>
      <c r="B1" s="27"/>
      <c r="C1" s="27"/>
      <c r="D1" s="27"/>
    </row>
    <row r="2" spans="1:9" x14ac:dyDescent="0.25">
      <c r="A2" s="1"/>
      <c r="B2" s="1"/>
      <c r="C2" s="1"/>
      <c r="D2" s="1"/>
    </row>
    <row r="3" spans="1:9" ht="29.25" customHeight="1" x14ac:dyDescent="0.25">
      <c r="A3" s="28" t="s">
        <v>23</v>
      </c>
      <c r="B3" s="28"/>
      <c r="C3" s="2">
        <f>A33+'Дети-сироты'!A35+'Организация чудес'!A11</f>
        <v>1401316.65</v>
      </c>
      <c r="D3" s="1"/>
    </row>
    <row r="4" spans="1:9" x14ac:dyDescent="0.25">
      <c r="C4" s="1"/>
      <c r="D4" s="1"/>
    </row>
    <row r="5" spans="1:9" x14ac:dyDescent="0.25">
      <c r="A5" s="29" t="s">
        <v>8</v>
      </c>
      <c r="B5" s="29"/>
      <c r="C5" s="29"/>
      <c r="D5" s="29"/>
    </row>
    <row r="6" spans="1:9" x14ac:dyDescent="0.25">
      <c r="A6" s="5">
        <f>4500+2500</f>
        <v>7000</v>
      </c>
      <c r="B6" s="31" t="s">
        <v>33</v>
      </c>
      <c r="C6" s="32"/>
      <c r="D6" s="33"/>
    </row>
    <row r="7" spans="1:9" ht="16.5" customHeight="1" x14ac:dyDescent="0.25">
      <c r="A7" s="11">
        <v>35533.800000000003</v>
      </c>
      <c r="B7" s="20" t="s">
        <v>15</v>
      </c>
      <c r="C7" s="20"/>
      <c r="D7" s="20"/>
    </row>
    <row r="8" spans="1:9" x14ac:dyDescent="0.25">
      <c r="A8" s="11">
        <v>12298</v>
      </c>
      <c r="B8" s="19" t="s">
        <v>14</v>
      </c>
      <c r="C8" s="19"/>
      <c r="D8" s="19"/>
    </row>
    <row r="9" spans="1:9" x14ac:dyDescent="0.25">
      <c r="A9" s="10">
        <f>SUM(A6:A8)</f>
        <v>54831.8</v>
      </c>
      <c r="B9" s="30" t="s">
        <v>4</v>
      </c>
      <c r="C9" s="30"/>
      <c r="D9" s="30"/>
    </row>
    <row r="10" spans="1:9" x14ac:dyDescent="0.25">
      <c r="C10" s="1"/>
      <c r="D10" s="1"/>
    </row>
    <row r="11" spans="1:9" x14ac:dyDescent="0.25">
      <c r="A11" s="29" t="s">
        <v>0</v>
      </c>
      <c r="B11" s="29"/>
      <c r="C11" s="29"/>
      <c r="D11" s="29"/>
      <c r="F11" s="12"/>
      <c r="G11" s="12"/>
      <c r="H11" s="12"/>
      <c r="I11" s="12"/>
    </row>
    <row r="12" spans="1:9" x14ac:dyDescent="0.25">
      <c r="A12" s="5">
        <f>1125+237+21880+25000+27000</f>
        <v>75242</v>
      </c>
      <c r="B12" s="21" t="s">
        <v>29</v>
      </c>
      <c r="C12" s="22"/>
      <c r="D12" s="23"/>
      <c r="F12" s="12"/>
      <c r="G12" s="12"/>
      <c r="H12" s="12"/>
      <c r="I12" s="12"/>
    </row>
    <row r="13" spans="1:9" ht="15.75" customHeight="1" x14ac:dyDescent="0.25">
      <c r="A13" s="5">
        <v>49400</v>
      </c>
      <c r="B13" s="24" t="s">
        <v>28</v>
      </c>
      <c r="C13" s="25"/>
      <c r="D13" s="26"/>
      <c r="F13" s="12"/>
      <c r="G13" s="12"/>
      <c r="H13" s="12"/>
      <c r="I13" s="12"/>
    </row>
    <row r="14" spans="1:9" ht="33.75" customHeight="1" x14ac:dyDescent="0.25">
      <c r="A14" s="5">
        <f>7168.5+4118.2+15403.47</f>
        <v>26690.17</v>
      </c>
      <c r="B14" s="21" t="s">
        <v>22</v>
      </c>
      <c r="C14" s="22"/>
      <c r="D14" s="23"/>
      <c r="F14" s="12"/>
      <c r="G14" s="12"/>
      <c r="H14" s="12"/>
      <c r="I14" s="12"/>
    </row>
    <row r="15" spans="1:9" ht="34.5" customHeight="1" x14ac:dyDescent="0.25">
      <c r="A15" s="5">
        <f>12318</f>
        <v>12318</v>
      </c>
      <c r="B15" s="21" t="s">
        <v>25</v>
      </c>
      <c r="C15" s="22"/>
      <c r="D15" s="23"/>
      <c r="F15" s="12"/>
      <c r="G15" s="12"/>
      <c r="H15" s="12"/>
      <c r="I15" s="12"/>
    </row>
    <row r="16" spans="1:9" ht="15" customHeight="1" x14ac:dyDescent="0.25">
      <c r="A16" s="5">
        <f>5950+3864.12</f>
        <v>9814.119999999999</v>
      </c>
      <c r="B16" s="21" t="s">
        <v>40</v>
      </c>
      <c r="C16" s="22"/>
      <c r="D16" s="23"/>
      <c r="F16" s="12"/>
      <c r="G16" s="12"/>
      <c r="H16" s="12"/>
      <c r="I16" s="12"/>
    </row>
    <row r="17" spans="1:9" ht="35.25" customHeight="1" x14ac:dyDescent="0.25">
      <c r="A17" s="5">
        <f>4553.7</f>
        <v>4553.7</v>
      </c>
      <c r="B17" s="21" t="s">
        <v>36</v>
      </c>
      <c r="C17" s="22"/>
      <c r="D17" s="23"/>
      <c r="F17" s="12"/>
      <c r="G17" s="12"/>
      <c r="H17" s="12"/>
      <c r="I17" s="12"/>
    </row>
    <row r="18" spans="1:9" ht="17.25" customHeight="1" x14ac:dyDescent="0.25">
      <c r="A18" s="5">
        <f>1734+459</f>
        <v>2193</v>
      </c>
      <c r="B18" s="21" t="s">
        <v>38</v>
      </c>
      <c r="C18" s="22"/>
      <c r="D18" s="23"/>
      <c r="F18" s="12"/>
      <c r="G18" s="12"/>
      <c r="H18" s="12"/>
      <c r="I18" s="12"/>
    </row>
    <row r="19" spans="1:9" ht="17.25" customHeight="1" x14ac:dyDescent="0.25">
      <c r="A19" s="5">
        <f>600</f>
        <v>600</v>
      </c>
      <c r="B19" s="21" t="s">
        <v>24</v>
      </c>
      <c r="C19" s="22"/>
      <c r="D19" s="23"/>
      <c r="F19" s="12"/>
      <c r="G19" s="12"/>
      <c r="H19" s="12"/>
      <c r="I19" s="12"/>
    </row>
    <row r="20" spans="1:9" ht="19.5" customHeight="1" x14ac:dyDescent="0.25">
      <c r="A20" s="11">
        <v>35533.800000000003</v>
      </c>
      <c r="B20" s="20" t="s">
        <v>15</v>
      </c>
      <c r="C20" s="20"/>
      <c r="D20" s="20"/>
      <c r="F20" s="13"/>
      <c r="G20" s="13"/>
      <c r="H20" s="13"/>
      <c r="I20" s="12"/>
    </row>
    <row r="21" spans="1:9" ht="15.75" customHeight="1" x14ac:dyDescent="0.25">
      <c r="A21" s="11">
        <v>12298</v>
      </c>
      <c r="B21" s="19" t="s">
        <v>14</v>
      </c>
      <c r="C21" s="19"/>
      <c r="D21" s="19"/>
      <c r="F21" s="14"/>
      <c r="G21" s="14"/>
      <c r="H21" s="14"/>
      <c r="I21" s="12"/>
    </row>
    <row r="22" spans="1:9" x14ac:dyDescent="0.25">
      <c r="A22" s="10">
        <f>SUM(A12:A21)</f>
        <v>228642.78999999998</v>
      </c>
      <c r="B22" s="30" t="s">
        <v>4</v>
      </c>
      <c r="C22" s="30"/>
      <c r="D22" s="30"/>
      <c r="F22" s="14"/>
      <c r="G22" s="14"/>
      <c r="H22" s="14"/>
      <c r="I22" s="12"/>
    </row>
    <row r="24" spans="1:9" x14ac:dyDescent="0.25">
      <c r="A24" s="29" t="s">
        <v>19</v>
      </c>
      <c r="B24" s="29"/>
      <c r="C24" s="29"/>
      <c r="D24" s="29"/>
    </row>
    <row r="25" spans="1:9" x14ac:dyDescent="0.25">
      <c r="A25" s="5">
        <f>8530+900+11260.3+1100+11897</f>
        <v>33687.300000000003</v>
      </c>
      <c r="B25" s="21" t="s">
        <v>37</v>
      </c>
      <c r="C25" s="22"/>
      <c r="D25" s="23"/>
    </row>
    <row r="26" spans="1:9" ht="30.75" customHeight="1" x14ac:dyDescent="0.25">
      <c r="A26" s="5">
        <f>11276+4800+1550</f>
        <v>17626</v>
      </c>
      <c r="B26" s="21" t="s">
        <v>42</v>
      </c>
      <c r="C26" s="22"/>
      <c r="D26" s="23"/>
    </row>
    <row r="27" spans="1:9" ht="15" customHeight="1" x14ac:dyDescent="0.25">
      <c r="A27" s="5">
        <f>587.1+12000+2516</f>
        <v>15103.1</v>
      </c>
      <c r="B27" s="21" t="s">
        <v>35</v>
      </c>
      <c r="C27" s="22"/>
      <c r="D27" s="23"/>
    </row>
    <row r="28" spans="1:9" ht="15" customHeight="1" x14ac:dyDescent="0.25">
      <c r="A28" s="5">
        <f>165+4370</f>
        <v>4535</v>
      </c>
      <c r="B28" s="35" t="s">
        <v>39</v>
      </c>
      <c r="C28" s="35"/>
      <c r="D28" s="35"/>
    </row>
    <row r="29" spans="1:9" ht="18" customHeight="1" x14ac:dyDescent="0.25">
      <c r="A29" s="11">
        <v>15057.8</v>
      </c>
      <c r="B29" s="20" t="s">
        <v>15</v>
      </c>
      <c r="C29" s="20"/>
      <c r="D29" s="20"/>
    </row>
    <row r="30" spans="1:9" ht="18" customHeight="1" x14ac:dyDescent="0.25">
      <c r="A30" s="11">
        <v>4484</v>
      </c>
      <c r="B30" s="19" t="s">
        <v>14</v>
      </c>
      <c r="C30" s="19"/>
      <c r="D30" s="19"/>
    </row>
    <row r="31" spans="1:9" x14ac:dyDescent="0.25">
      <c r="A31" s="10">
        <f>SUM(A25:A30)</f>
        <v>90493.200000000012</v>
      </c>
      <c r="B31" s="30" t="s">
        <v>4</v>
      </c>
      <c r="C31" s="30"/>
      <c r="D31" s="30"/>
    </row>
    <row r="32" spans="1:9" s="15" customFormat="1" x14ac:dyDescent="0.25">
      <c r="A32" s="16"/>
      <c r="B32" s="17"/>
      <c r="C32" s="17"/>
      <c r="D32" s="17"/>
    </row>
    <row r="33" spans="1:4" x14ac:dyDescent="0.25">
      <c r="A33" s="8">
        <f>A31+A22+A9</f>
        <v>373967.79</v>
      </c>
      <c r="B33" s="34" t="s">
        <v>30</v>
      </c>
      <c r="C33" s="34"/>
      <c r="D33" s="34"/>
    </row>
  </sheetData>
  <mergeCells count="28">
    <mergeCell ref="B33:D33"/>
    <mergeCell ref="B22:D22"/>
    <mergeCell ref="B31:D31"/>
    <mergeCell ref="A24:D24"/>
    <mergeCell ref="B30:D30"/>
    <mergeCell ref="B29:D29"/>
    <mergeCell ref="B27:D27"/>
    <mergeCell ref="B25:D25"/>
    <mergeCell ref="B26:D26"/>
    <mergeCell ref="B28:D28"/>
    <mergeCell ref="B12:D12"/>
    <mergeCell ref="B16:D16"/>
    <mergeCell ref="A1:D1"/>
    <mergeCell ref="A3:B3"/>
    <mergeCell ref="A11:D11"/>
    <mergeCell ref="A5:D5"/>
    <mergeCell ref="B7:D7"/>
    <mergeCell ref="B8:D8"/>
    <mergeCell ref="B9:D9"/>
    <mergeCell ref="B6:D6"/>
    <mergeCell ref="B21:D21"/>
    <mergeCell ref="B20:D20"/>
    <mergeCell ref="B19:D19"/>
    <mergeCell ref="B18:D18"/>
    <mergeCell ref="B13:D13"/>
    <mergeCell ref="B14:D14"/>
    <mergeCell ref="B15:D1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topLeftCell="A7" workbookViewId="0">
      <selection activeCell="B17" sqref="B17:D17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9" t="s">
        <v>7</v>
      </c>
      <c r="B2" s="29"/>
      <c r="C2" s="29"/>
      <c r="D2" s="29"/>
    </row>
    <row r="3" spans="1:4" x14ac:dyDescent="0.25">
      <c r="A3" s="5">
        <f>347.5+349.6+1243.5+515.8+2560.1</f>
        <v>5016.5</v>
      </c>
      <c r="B3" s="19" t="s">
        <v>41</v>
      </c>
      <c r="C3" s="19"/>
      <c r="D3" s="19"/>
    </row>
    <row r="4" spans="1:4" x14ac:dyDescent="0.25">
      <c r="A4" s="5">
        <f>1540+704.5</f>
        <v>2244.5</v>
      </c>
      <c r="B4" s="20" t="s">
        <v>46</v>
      </c>
      <c r="C4" s="20"/>
      <c r="D4" s="20"/>
    </row>
    <row r="5" spans="1:4" ht="15" customHeight="1" x14ac:dyDescent="0.25">
      <c r="A5" s="11">
        <v>26724.47</v>
      </c>
      <c r="B5" s="38" t="s">
        <v>15</v>
      </c>
      <c r="C5" s="39"/>
      <c r="D5" s="40"/>
    </row>
    <row r="6" spans="1:4" x14ac:dyDescent="0.25">
      <c r="A6" s="11">
        <v>8936</v>
      </c>
      <c r="B6" s="19" t="s">
        <v>14</v>
      </c>
      <c r="C6" s="19"/>
      <c r="D6" s="19"/>
    </row>
    <row r="7" spans="1:4" x14ac:dyDescent="0.25">
      <c r="A7" s="9">
        <f>SUM(A3:A6)</f>
        <v>42921.47</v>
      </c>
      <c r="B7" s="36" t="s">
        <v>4</v>
      </c>
      <c r="C7" s="36"/>
      <c r="D7" s="36"/>
    </row>
    <row r="8" spans="1:4" x14ac:dyDescent="0.25">
      <c r="A8" s="4"/>
      <c r="B8" s="7"/>
      <c r="C8" s="7"/>
      <c r="D8" s="6"/>
    </row>
    <row r="9" spans="1:4" x14ac:dyDescent="0.25">
      <c r="A9" s="29" t="s">
        <v>2</v>
      </c>
      <c r="B9" s="29"/>
      <c r="C9" s="29"/>
      <c r="D9" s="29"/>
    </row>
    <row r="10" spans="1:4" x14ac:dyDescent="0.25">
      <c r="A10" s="5">
        <f>9667+106688+24709+57180+6000+5000+2000+6000+7580+37720+6000+9000+18000+12312.5+3550</f>
        <v>311406.5</v>
      </c>
      <c r="B10" s="37" t="s">
        <v>11</v>
      </c>
      <c r="C10" s="37"/>
      <c r="D10" s="37"/>
    </row>
    <row r="11" spans="1:4" x14ac:dyDescent="0.25">
      <c r="A11" s="11">
        <v>26724.47</v>
      </c>
      <c r="B11" s="20" t="s">
        <v>15</v>
      </c>
      <c r="C11" s="20"/>
      <c r="D11" s="20"/>
    </row>
    <row r="12" spans="1:4" x14ac:dyDescent="0.25">
      <c r="A12" s="11">
        <v>8936</v>
      </c>
      <c r="B12" s="19" t="s">
        <v>14</v>
      </c>
      <c r="C12" s="19"/>
      <c r="D12" s="19"/>
    </row>
    <row r="13" spans="1:4" x14ac:dyDescent="0.25">
      <c r="A13" s="9">
        <f>SUM(A10:A12)</f>
        <v>347066.97</v>
      </c>
      <c r="B13" s="36" t="s">
        <v>4</v>
      </c>
      <c r="C13" s="36"/>
      <c r="D13" s="36"/>
    </row>
    <row r="15" spans="1:4" x14ac:dyDescent="0.25">
      <c r="A15" s="29" t="s">
        <v>10</v>
      </c>
      <c r="B15" s="29"/>
      <c r="C15" s="29"/>
      <c r="D15" s="29"/>
    </row>
    <row r="16" spans="1:4" ht="18" customHeight="1" x14ac:dyDescent="0.25">
      <c r="A16" s="5">
        <v>224302</v>
      </c>
      <c r="B16" s="35" t="s">
        <v>47</v>
      </c>
      <c r="C16" s="35"/>
      <c r="D16" s="35"/>
    </row>
    <row r="17" spans="1:4" ht="15" customHeight="1" x14ac:dyDescent="0.25">
      <c r="A17" s="5">
        <f>11050+2900+966+346+2000+10010+35142+4000</f>
        <v>66414</v>
      </c>
      <c r="B17" s="21" t="s">
        <v>44</v>
      </c>
      <c r="C17" s="22"/>
      <c r="D17" s="23"/>
    </row>
    <row r="18" spans="1:4" ht="36" customHeight="1" x14ac:dyDescent="0.25">
      <c r="A18" s="5">
        <f>25000+8300</f>
        <v>33300</v>
      </c>
      <c r="B18" s="21" t="s">
        <v>20</v>
      </c>
      <c r="C18" s="22"/>
      <c r="D18" s="23"/>
    </row>
    <row r="19" spans="1:4" ht="33.75" customHeight="1" x14ac:dyDescent="0.25">
      <c r="A19" s="5">
        <f>241.7+450+1190+480+1830+1794+726.59+799</f>
        <v>7511.29</v>
      </c>
      <c r="B19" s="21" t="s">
        <v>45</v>
      </c>
      <c r="C19" s="22"/>
      <c r="D19" s="23"/>
    </row>
    <row r="20" spans="1:4" x14ac:dyDescent="0.25">
      <c r="A20" s="11">
        <v>40196.800000000003</v>
      </c>
      <c r="B20" s="20" t="s">
        <v>15</v>
      </c>
      <c r="C20" s="20"/>
      <c r="D20" s="20"/>
    </row>
    <row r="21" spans="1:4" x14ac:dyDescent="0.25">
      <c r="A21" s="11">
        <v>14077.5</v>
      </c>
      <c r="B21" s="19" t="s">
        <v>14</v>
      </c>
      <c r="C21" s="19"/>
      <c r="D21" s="19"/>
    </row>
    <row r="22" spans="1:4" x14ac:dyDescent="0.25">
      <c r="A22" s="9">
        <f>SUM(A16:A21)</f>
        <v>385801.58999999997</v>
      </c>
      <c r="B22" s="36" t="s">
        <v>4</v>
      </c>
      <c r="C22" s="36"/>
      <c r="D22" s="36"/>
    </row>
    <row r="23" spans="1:4" ht="15" customHeight="1" x14ac:dyDescent="0.25"/>
    <row r="24" spans="1:4" x14ac:dyDescent="0.25">
      <c r="A24" s="29" t="s">
        <v>1</v>
      </c>
      <c r="B24" s="29"/>
      <c r="C24" s="29"/>
      <c r="D24" s="29"/>
    </row>
    <row r="25" spans="1:4" x14ac:dyDescent="0.25">
      <c r="A25" s="5">
        <f>5280</f>
        <v>5280</v>
      </c>
      <c r="B25" s="21" t="s">
        <v>43</v>
      </c>
      <c r="C25" s="22"/>
      <c r="D25" s="23"/>
    </row>
    <row r="26" spans="1:4" ht="30" customHeight="1" x14ac:dyDescent="0.25">
      <c r="A26" s="5">
        <f>3218</f>
        <v>3218</v>
      </c>
      <c r="B26" s="21" t="s">
        <v>34</v>
      </c>
      <c r="C26" s="22"/>
      <c r="D26" s="23"/>
    </row>
    <row r="27" spans="1:4" x14ac:dyDescent="0.25">
      <c r="A27" s="5">
        <f>1500</f>
        <v>1500</v>
      </c>
      <c r="B27" s="38" t="s">
        <v>32</v>
      </c>
      <c r="C27" s="39"/>
      <c r="D27" s="40"/>
    </row>
    <row r="28" spans="1:4" x14ac:dyDescent="0.25">
      <c r="A28" s="18">
        <f>SUM(A25:A27)</f>
        <v>9998</v>
      </c>
      <c r="B28" s="36" t="s">
        <v>3</v>
      </c>
      <c r="C28" s="36"/>
      <c r="D28" s="36"/>
    </row>
    <row r="30" spans="1:4" x14ac:dyDescent="0.25">
      <c r="A30" s="47" t="s">
        <v>9</v>
      </c>
      <c r="B30" s="48"/>
      <c r="C30" s="48"/>
      <c r="D30" s="49"/>
    </row>
    <row r="31" spans="1:4" ht="15" customHeight="1" x14ac:dyDescent="0.25">
      <c r="A31" s="11">
        <v>26724.47</v>
      </c>
      <c r="B31" s="38" t="s">
        <v>15</v>
      </c>
      <c r="C31" s="39"/>
      <c r="D31" s="40"/>
    </row>
    <row r="32" spans="1:4" x14ac:dyDescent="0.25">
      <c r="A32" s="11">
        <v>8936</v>
      </c>
      <c r="B32" s="41" t="s">
        <v>14</v>
      </c>
      <c r="C32" s="42"/>
      <c r="D32" s="43"/>
    </row>
    <row r="33" spans="1:4" ht="15" customHeight="1" x14ac:dyDescent="0.25">
      <c r="A33" s="9">
        <f>SUM(A31:A32)</f>
        <v>35660.47</v>
      </c>
      <c r="B33" s="50" t="s">
        <v>4</v>
      </c>
      <c r="C33" s="51"/>
      <c r="D33" s="52"/>
    </row>
    <row r="34" spans="1:4" ht="15" customHeight="1" x14ac:dyDescent="0.25"/>
    <row r="35" spans="1:4" x14ac:dyDescent="0.25">
      <c r="A35" s="8">
        <f>A7+A13+A28+A33+A22</f>
        <v>821448.49999999988</v>
      </c>
      <c r="B35" s="44" t="s">
        <v>31</v>
      </c>
      <c r="C35" s="45"/>
      <c r="D35" s="46"/>
    </row>
  </sheetData>
  <mergeCells count="29">
    <mergeCell ref="B22:D22"/>
    <mergeCell ref="A15:D15"/>
    <mergeCell ref="B20:D20"/>
    <mergeCell ref="B21:D21"/>
    <mergeCell ref="B16:D16"/>
    <mergeCell ref="B19:D19"/>
    <mergeCell ref="B17:D17"/>
    <mergeCell ref="B18:D18"/>
    <mergeCell ref="B26:D26"/>
    <mergeCell ref="B32:D32"/>
    <mergeCell ref="B35:D35"/>
    <mergeCell ref="A24:D24"/>
    <mergeCell ref="B27:D27"/>
    <mergeCell ref="B28:D28"/>
    <mergeCell ref="A30:D30"/>
    <mergeCell ref="B31:D31"/>
    <mergeCell ref="B25:D25"/>
    <mergeCell ref="B33:D33"/>
    <mergeCell ref="A2:D2"/>
    <mergeCell ref="A9:D9"/>
    <mergeCell ref="B13:D13"/>
    <mergeCell ref="B4:D4"/>
    <mergeCell ref="B10:D10"/>
    <mergeCell ref="B5:D5"/>
    <mergeCell ref="B6:D6"/>
    <mergeCell ref="B11:D11"/>
    <mergeCell ref="B12:D12"/>
    <mergeCell ref="B7:D7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C33" sqref="C33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29" t="s">
        <v>5</v>
      </c>
      <c r="B2" s="29"/>
      <c r="C2" s="29"/>
      <c r="D2" s="29"/>
    </row>
    <row r="3" spans="1:4" ht="15.75" customHeight="1" x14ac:dyDescent="0.25">
      <c r="A3" s="5">
        <v>65252</v>
      </c>
      <c r="B3" s="37" t="s">
        <v>16</v>
      </c>
      <c r="C3" s="37"/>
      <c r="D3" s="37"/>
    </row>
    <row r="4" spans="1:4" x14ac:dyDescent="0.25">
      <c r="A4" s="5">
        <v>68462</v>
      </c>
      <c r="B4" s="37" t="s">
        <v>17</v>
      </c>
      <c r="C4" s="37"/>
      <c r="D4" s="37"/>
    </row>
    <row r="5" spans="1:4" x14ac:dyDescent="0.25">
      <c r="A5" s="5">
        <f>26126+18032</f>
        <v>44158</v>
      </c>
      <c r="B5" s="37" t="s">
        <v>14</v>
      </c>
      <c r="C5" s="37"/>
      <c r="D5" s="37"/>
    </row>
    <row r="6" spans="1:4" x14ac:dyDescent="0.25">
      <c r="A6" s="5">
        <f>2225+1335+132</f>
        <v>3692</v>
      </c>
      <c r="B6" s="20" t="s">
        <v>26</v>
      </c>
      <c r="C6" s="20"/>
      <c r="D6" s="20"/>
    </row>
    <row r="7" spans="1:4" x14ac:dyDescent="0.25">
      <c r="A7" s="5">
        <v>14000</v>
      </c>
      <c r="B7" s="37" t="s">
        <v>18</v>
      </c>
      <c r="C7" s="37"/>
      <c r="D7" s="37"/>
    </row>
    <row r="8" spans="1:4" x14ac:dyDescent="0.25">
      <c r="A8" s="5">
        <v>6000</v>
      </c>
      <c r="B8" s="37" t="s">
        <v>13</v>
      </c>
      <c r="C8" s="37"/>
      <c r="D8" s="37"/>
    </row>
    <row r="9" spans="1:4" x14ac:dyDescent="0.25">
      <c r="A9" s="5">
        <f>295+309.63+55.73</f>
        <v>660.36</v>
      </c>
      <c r="B9" s="37" t="s">
        <v>12</v>
      </c>
      <c r="C9" s="37"/>
      <c r="D9" s="37"/>
    </row>
    <row r="10" spans="1:4" x14ac:dyDescent="0.25">
      <c r="A10" s="5">
        <f>2040+1048+588</f>
        <v>3676</v>
      </c>
      <c r="B10" s="19" t="s">
        <v>21</v>
      </c>
      <c r="C10" s="19"/>
      <c r="D10" s="19"/>
    </row>
    <row r="11" spans="1:4" x14ac:dyDescent="0.25">
      <c r="A11" s="10">
        <f>SUM(A3:A10)</f>
        <v>205900.36</v>
      </c>
      <c r="B11" s="30" t="s">
        <v>6</v>
      </c>
      <c r="C11" s="30"/>
      <c r="D11" s="30"/>
    </row>
    <row r="20" spans="3:3" x14ac:dyDescent="0.25">
      <c r="C20" s="3"/>
    </row>
  </sheetData>
  <mergeCells count="10">
    <mergeCell ref="B11:D11"/>
    <mergeCell ref="B10:D10"/>
    <mergeCell ref="A2:D2"/>
    <mergeCell ref="B7:D7"/>
    <mergeCell ref="B9:D9"/>
    <mergeCell ref="B8:D8"/>
    <mergeCell ref="B4:D4"/>
    <mergeCell ref="B3:D3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2018-11-22T06:33:38Z</dcterms:modified>
</cp:coreProperties>
</file>