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июль\"/>
    </mc:Choice>
  </mc:AlternateContent>
  <bookViews>
    <workbookView xWindow="0" yWindow="0" windowWidth="28800" windowHeight="12330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52511" refMode="R1C1"/>
  <fileRecoveryPr repairLoad="1"/>
</workbook>
</file>

<file path=xl/calcChain.xml><?xml version="1.0" encoding="utf-8"?>
<calcChain xmlns="http://schemas.openxmlformats.org/spreadsheetml/2006/main">
  <c r="A34" i="2" l="1"/>
  <c r="A11" i="4"/>
  <c r="A6" i="4"/>
  <c r="A4" i="2"/>
  <c r="A7" i="2" s="1"/>
  <c r="A10" i="2"/>
  <c r="A14" i="2" s="1"/>
  <c r="A28" i="2"/>
  <c r="A9" i="4"/>
  <c r="A27" i="2"/>
  <c r="A29" i="2" s="1"/>
  <c r="A20" i="1"/>
  <c r="A6" i="1"/>
  <c r="A31" i="1"/>
  <c r="A19" i="2"/>
  <c r="A18" i="2"/>
  <c r="A20" i="2"/>
  <c r="A30" i="1"/>
  <c r="A7" i="1"/>
  <c r="A17" i="2"/>
  <c r="A18" i="1"/>
  <c r="A10" i="4"/>
  <c r="A23" i="1"/>
  <c r="A21" i="1"/>
  <c r="A22" i="1"/>
  <c r="A36" i="2" l="1"/>
  <c r="A24" i="2"/>
  <c r="A10" i="1"/>
  <c r="A17" i="1" l="1"/>
  <c r="A26" i="1" s="1"/>
  <c r="A5" i="4" l="1"/>
  <c r="A34" i="1" l="1"/>
  <c r="A36" i="1" l="1"/>
  <c r="C3" i="1" l="1"/>
</calcChain>
</file>

<file path=xl/sharedStrings.xml><?xml version="1.0" encoding="utf-8"?>
<sst xmlns="http://schemas.openxmlformats.org/spreadsheetml/2006/main" count="71" uniqueCount="52">
  <si>
    <t>проект "Служба скорых чудес"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</si>
  <si>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</si>
  <si>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</si>
  <si>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</si>
  <si>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</si>
  <si>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</si>
  <si>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</si>
  <si>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</si>
  <si>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</si>
  <si>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</si>
  <si>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проект "Вернуть будущее""</t>
  </si>
  <si>
    <t>оплата услуг сиделок, сопровождающих детей в стационарах</t>
  </si>
  <si>
    <t>банковское обслуживание</t>
  </si>
  <si>
    <t>услуги операторов связи: работа горячей линии, доступ в интернет в офисе</t>
  </si>
  <si>
    <t>налоги</t>
  </si>
  <si>
    <t>расходы на содержание проекта (з/п координатора, пропаганда и финансирование чудес)</t>
  </si>
  <si>
    <t>бухгалтерское обслуживание (з/п 2 бухгалтеров)</t>
  </si>
  <si>
    <t>управление фондом (з/п 3 сотрудников отдела организации чудес)</t>
  </si>
  <si>
    <t>коммунальные платежи за офис</t>
  </si>
  <si>
    <t>средства гигиены и детское питание для подопечных проекта</t>
  </si>
  <si>
    <t>проект "Больше жизни", выездная паллиативная служба (ВПС)</t>
  </si>
  <si>
    <t>доставка пробирок на HLA-типирование в Казань</t>
  </si>
  <si>
    <t>проведение обучающих семинаров и консультаций специалистов ЦКРИ в детских домах-интернатах г. Оса, п. Рудничный</t>
  </si>
  <si>
    <t>канцелярия, обслуживание офисной орг.техники</t>
  </si>
  <si>
    <t>организация дня успеха в ЦПД г. Перми (ул. Капитана Пирожкова)</t>
  </si>
  <si>
    <t>доставка биообразцов пациентов Детского онкогематологического центра им Ф.П. Гааза для проведения лабораторной диагностики в НМИЦ ДГОИ им. Д. Рогачева, г. Москва</t>
  </si>
  <si>
    <t>Потрачено в июне на помощь подопечным фонда "Дедморозим"</t>
  </si>
  <si>
    <t>Расходы благотворительного фонда "Дедморозим" // июль 2018</t>
  </si>
  <si>
    <t>Итого потрачено на помощь тяжелобольным детям в июле 2018 г.</t>
  </si>
  <si>
    <t>Итого потрачено на помощь детям, оставшимся без попечения родителей в июле 2018 г.</t>
  </si>
  <si>
    <t>средства гигиены для подопечных проекта</t>
  </si>
  <si>
    <t>печать плакатов, листовок о подопечных проекта, благотворительных акциях в их пользу</t>
  </si>
  <si>
    <t>криконсервация стволовых клеток для подопечного Артёма Панькова</t>
  </si>
  <si>
    <t>покупка билетов в г. Москва Вике Кокшаровой и ее сопровождающей для прохождения лечения в ДГКБ №13</t>
  </si>
  <si>
    <t>оплата услуг Триколор для отделения детской паллиативной помощи в ГДКБ №13</t>
  </si>
  <si>
    <t>оргтехника для координатора проекта</t>
  </si>
  <si>
    <t>лечебная детская смесь для подопечного Александра Лушникова</t>
  </si>
  <si>
    <t>расходы на информирование участников благотворительного Тёплого забега</t>
  </si>
  <si>
    <t>авиабилеты в г. Москва на контрольное обследование в НМИЦ ДГОИ им. Д. Рогачева для подопечного Трофима Титова и его сопровождающего</t>
  </si>
  <si>
    <t>детская смесь для подопечных Даши Вахрушевой, Василисы Кудаченковой, Алины Сайфуллиной</t>
  </si>
  <si>
    <t>перелёт в социально-интегративный лагерь в г. Сочи для воспитанников детских домов-интернатов г. Оса, п. Рудничный и их сопровождающих</t>
  </si>
  <si>
    <t>транспортные расходы (ГСМ, такси)</t>
  </si>
  <si>
    <t>приём эпилептолога для подопечного Матвея Малахова</t>
  </si>
  <si>
    <t>лабораторная диагностика для подопечных проекта</t>
  </si>
  <si>
    <t>расходы на первичное обследование инициированного донора</t>
  </si>
  <si>
    <t>покупка приспособлений для плавания воспитанникам Рудничного детского дома-интерната</t>
  </si>
  <si>
    <t>аспиратор для подопечного Никиты Рогожникова</t>
  </si>
  <si>
    <t>участие в смене социально-интегративного лагеря в г. Сочи для воспитанников детских домов-интернатов г. Оса, п. Рудничный и их сопровождающих</t>
  </si>
  <si>
    <t>проведение мероприятий в отделении детской паллиативной помощи в ГДКБ №13</t>
  </si>
  <si>
    <t>организация городского выпускного для воспитанников ЦПД Пермского края</t>
  </si>
  <si>
    <t>лекарства для подопечной Натальи Долматовой</t>
  </si>
  <si>
    <t>помощь в приобретении техники воспитанникам Рудничного детского дома-интерната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</si>
</sst>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2" fontId="1" fillId="7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sqref="A1:D1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48.85546875" customWidth="1"/>
    <col min="6" max="6" width="18.85546875" customWidth="1"/>
    <col min="8" max="8" width="18.85546875" customWidth="1"/>
  </cols>
  <sheetData>
    <row r="1" spans="1:9" ht="15.75" x14ac:dyDescent="0.25">
      <c r="A1" s="28" t="s">
        <v>27</v>
      </c>
      <c r="B1" s="28"/>
      <c r="C1" s="28"/>
      <c r="D1" s="28"/>
    </row>
    <row r="2" spans="1:9" x14ac:dyDescent="0.25">
      <c r="A2" s="1"/>
      <c r="B2" s="1"/>
      <c r="C2" s="1"/>
      <c r="D2" s="1"/>
    </row>
    <row r="3" spans="1:9" ht="29.25" customHeight="1" x14ac:dyDescent="0.25">
      <c r="A3" s="29" t="s">
        <v>26</v>
      </c>
      <c r="B3" s="29"/>
      <c r="C3" s="2">
        <f>A36+'Дети-сироты'!A36+'Организация чудес'!A11</f>
        <v>1272970.03</v>
      </c>
      <c r="D3" s="1"/>
    </row>
    <row r="4" spans="1:9" x14ac:dyDescent="0.25">
      <c r="C4" s="1"/>
      <c r="D4" s="1"/>
    </row>
    <row r="5" spans="1:9" x14ac:dyDescent="0.25">
      <c r="A5" s="21" t="s">
        <v>8</v>
      </c>
      <c r="B5" s="21"/>
      <c r="C5" s="21"/>
      <c r="D5" s="21"/>
    </row>
    <row r="6" spans="1:9" x14ac:dyDescent="0.25">
      <c r="A6" s="5">
        <f>4093.66+5806.3+6022.13</f>
        <v>15922.09</v>
      </c>
      <c r="B6" s="30" t="s">
        <v>21</v>
      </c>
      <c r="C6" s="30"/>
      <c r="D6" s="30"/>
    </row>
    <row r="7" spans="1:9" x14ac:dyDescent="0.25">
      <c r="A7" s="5">
        <f>620.55</f>
        <v>620.54999999999995</v>
      </c>
      <c r="B7" s="31" t="s">
        <v>44</v>
      </c>
      <c r="C7" s="32"/>
      <c r="D7" s="33"/>
    </row>
    <row r="8" spans="1:9" ht="16.5" customHeight="1" x14ac:dyDescent="0.25">
      <c r="A8" s="11">
        <v>35533.800000000003</v>
      </c>
      <c r="B8" s="23" t="s">
        <v>15</v>
      </c>
      <c r="C8" s="23"/>
      <c r="D8" s="23"/>
    </row>
    <row r="9" spans="1:9" x14ac:dyDescent="0.25">
      <c r="A9" s="11">
        <v>12298</v>
      </c>
      <c r="B9" s="22" t="s">
        <v>14</v>
      </c>
      <c r="C9" s="22"/>
      <c r="D9" s="22"/>
    </row>
    <row r="10" spans="1:9" x14ac:dyDescent="0.25">
      <c r="A10" s="10">
        <f>SUM(A6:A9)</f>
        <v>64374.44</v>
      </c>
      <c r="B10" s="20" t="s">
        <v>4</v>
      </c>
      <c r="C10" s="20"/>
      <c r="D10" s="20"/>
    </row>
    <row r="11" spans="1:9" x14ac:dyDescent="0.25">
      <c r="C11" s="1"/>
      <c r="D11" s="1"/>
    </row>
    <row r="12" spans="1:9" x14ac:dyDescent="0.25">
      <c r="A12" s="21" t="s">
        <v>0</v>
      </c>
      <c r="B12" s="21"/>
      <c r="C12" s="21"/>
      <c r="D12" s="21"/>
      <c r="F12" s="12"/>
      <c r="G12" s="12"/>
      <c r="H12" s="12"/>
      <c r="I12" s="12"/>
    </row>
    <row r="13" spans="1:9" x14ac:dyDescent="0.25">
      <c r="A13" s="5">
        <v>52000</v>
      </c>
      <c r="B13" s="25" t="s">
        <v>32</v>
      </c>
      <c r="C13" s="26"/>
      <c r="D13" s="27"/>
      <c r="F13" s="12"/>
      <c r="G13" s="12"/>
      <c r="H13" s="12"/>
      <c r="I13" s="12"/>
    </row>
    <row r="14" spans="1:9" ht="33.75" customHeight="1" x14ac:dyDescent="0.25">
      <c r="A14" s="5">
        <v>36037</v>
      </c>
      <c r="B14" s="25" t="s">
        <v>38</v>
      </c>
      <c r="C14" s="26"/>
      <c r="D14" s="27"/>
      <c r="F14" s="12"/>
      <c r="G14" s="12"/>
      <c r="H14" s="12"/>
      <c r="I14" s="12"/>
    </row>
    <row r="15" spans="1:9" ht="33.75" customHeight="1" x14ac:dyDescent="0.25">
      <c r="A15" s="5">
        <v>26400</v>
      </c>
      <c r="B15" s="25" t="s">
        <v>39</v>
      </c>
      <c r="C15" s="26"/>
      <c r="D15" s="27"/>
      <c r="F15" s="12"/>
      <c r="G15" s="12"/>
      <c r="H15" s="12"/>
      <c r="I15" s="12"/>
    </row>
    <row r="16" spans="1:9" ht="33" customHeight="1" x14ac:dyDescent="0.25">
      <c r="A16" s="5">
        <v>25000</v>
      </c>
      <c r="B16" s="25" t="s">
        <v>46</v>
      </c>
      <c r="C16" s="26"/>
      <c r="D16" s="27"/>
      <c r="F16" s="12"/>
      <c r="G16" s="12"/>
      <c r="H16" s="12"/>
      <c r="I16" s="12"/>
    </row>
    <row r="17" spans="1:9" ht="33" customHeight="1" x14ac:dyDescent="0.25">
      <c r="A17" s="5">
        <f>10283</f>
        <v>10283</v>
      </c>
      <c r="B17" s="25" t="s">
        <v>33</v>
      </c>
      <c r="C17" s="26"/>
      <c r="D17" s="27"/>
      <c r="F17" s="12"/>
      <c r="G17" s="12"/>
      <c r="H17" s="12"/>
      <c r="I17" s="12"/>
    </row>
    <row r="18" spans="1:9" ht="17.25" customHeight="1" x14ac:dyDescent="0.25">
      <c r="A18" s="5">
        <f>4285+2781.6+2180</f>
        <v>9246.6</v>
      </c>
      <c r="B18" s="25" t="s">
        <v>36</v>
      </c>
      <c r="C18" s="26"/>
      <c r="D18" s="27"/>
      <c r="F18" s="12"/>
      <c r="G18" s="12"/>
      <c r="H18" s="12"/>
      <c r="I18" s="12"/>
    </row>
    <row r="19" spans="1:9" ht="17.25" customHeight="1" x14ac:dyDescent="0.25">
      <c r="A19" s="5">
        <v>7500</v>
      </c>
      <c r="B19" s="25" t="s">
        <v>42</v>
      </c>
      <c r="C19" s="26"/>
      <c r="D19" s="27"/>
      <c r="F19" s="12"/>
      <c r="G19" s="12"/>
      <c r="H19" s="12"/>
      <c r="I19" s="12"/>
    </row>
    <row r="20" spans="1:9" ht="17.25" customHeight="1" x14ac:dyDescent="0.25">
      <c r="A20" s="5">
        <f>4154.3</f>
        <v>4154.3</v>
      </c>
      <c r="B20" s="25" t="s">
        <v>50</v>
      </c>
      <c r="C20" s="26"/>
      <c r="D20" s="27"/>
      <c r="F20" s="12"/>
      <c r="G20" s="12"/>
      <c r="H20" s="12"/>
      <c r="I20" s="12"/>
    </row>
    <row r="21" spans="1:9" ht="17.25" customHeight="1" x14ac:dyDescent="0.25">
      <c r="A21" s="5">
        <f>2076.6+225+290+270</f>
        <v>2861.6</v>
      </c>
      <c r="B21" s="25" t="s">
        <v>31</v>
      </c>
      <c r="C21" s="26"/>
      <c r="D21" s="27"/>
      <c r="F21" s="12"/>
      <c r="G21" s="12"/>
      <c r="H21" s="12"/>
      <c r="I21" s="12"/>
    </row>
    <row r="22" spans="1:9" ht="17.25" customHeight="1" x14ac:dyDescent="0.25">
      <c r="A22" s="5">
        <f>2241.06</f>
        <v>2241.06</v>
      </c>
      <c r="B22" s="25" t="s">
        <v>25</v>
      </c>
      <c r="C22" s="26"/>
      <c r="D22" s="27"/>
      <c r="F22" s="12"/>
      <c r="G22" s="12"/>
      <c r="H22" s="12"/>
      <c r="I22" s="12"/>
    </row>
    <row r="23" spans="1:9" ht="15" customHeight="1" x14ac:dyDescent="0.25">
      <c r="A23" s="5">
        <f>1178</f>
        <v>1178</v>
      </c>
      <c r="B23" s="25" t="s">
        <v>37</v>
      </c>
      <c r="C23" s="26"/>
      <c r="D23" s="27"/>
    </row>
    <row r="24" spans="1:9" ht="19.5" customHeight="1" x14ac:dyDescent="0.25">
      <c r="A24" s="11">
        <v>35533.800000000003</v>
      </c>
      <c r="B24" s="23" t="s">
        <v>15</v>
      </c>
      <c r="C24" s="23"/>
      <c r="D24" s="23"/>
      <c r="F24" s="13"/>
      <c r="G24" s="13"/>
      <c r="H24" s="13"/>
      <c r="I24" s="12"/>
    </row>
    <row r="25" spans="1:9" ht="15.75" customHeight="1" x14ac:dyDescent="0.25">
      <c r="A25" s="11">
        <v>12298</v>
      </c>
      <c r="B25" s="22" t="s">
        <v>14</v>
      </c>
      <c r="C25" s="22"/>
      <c r="D25" s="22"/>
      <c r="F25" s="14"/>
      <c r="G25" s="14"/>
      <c r="H25" s="14"/>
      <c r="I25" s="12"/>
    </row>
    <row r="26" spans="1:9" x14ac:dyDescent="0.25">
      <c r="A26" s="10">
        <f>SUM(A13:A25)</f>
        <v>224733.36</v>
      </c>
      <c r="B26" s="20" t="s">
        <v>4</v>
      </c>
      <c r="C26" s="20"/>
      <c r="D26" s="20"/>
      <c r="F26" s="14"/>
      <c r="G26" s="14"/>
      <c r="H26" s="14"/>
      <c r="I26" s="12"/>
    </row>
    <row r="28" spans="1:9" x14ac:dyDescent="0.25">
      <c r="A28" s="21" t="s">
        <v>20</v>
      </c>
      <c r="B28" s="21"/>
      <c r="C28" s="21"/>
      <c r="D28" s="21"/>
    </row>
    <row r="29" spans="1:9" ht="15" customHeight="1" x14ac:dyDescent="0.25">
      <c r="A29" s="5">
        <v>13040</v>
      </c>
      <c r="B29" s="25" t="s">
        <v>34</v>
      </c>
      <c r="C29" s="26"/>
      <c r="D29" s="27"/>
    </row>
    <row r="30" spans="1:9" ht="15" customHeight="1" x14ac:dyDescent="0.25">
      <c r="A30" s="5">
        <f>5866+4695</f>
        <v>10561</v>
      </c>
      <c r="B30" s="24" t="s">
        <v>43</v>
      </c>
      <c r="C30" s="24"/>
      <c r="D30" s="24"/>
    </row>
    <row r="31" spans="1:9" ht="15" customHeight="1" x14ac:dyDescent="0.25">
      <c r="A31" s="5">
        <f>3159+840+400</f>
        <v>4399</v>
      </c>
      <c r="B31" s="25" t="s">
        <v>48</v>
      </c>
      <c r="C31" s="26"/>
      <c r="D31" s="27"/>
    </row>
    <row r="32" spans="1:9" ht="18" customHeight="1" x14ac:dyDescent="0.25">
      <c r="A32" s="11">
        <v>15057.8</v>
      </c>
      <c r="B32" s="23" t="s">
        <v>15</v>
      </c>
      <c r="C32" s="23"/>
      <c r="D32" s="23"/>
    </row>
    <row r="33" spans="1:4" ht="18" customHeight="1" x14ac:dyDescent="0.25">
      <c r="A33" s="11">
        <v>4484</v>
      </c>
      <c r="B33" s="22" t="s">
        <v>14</v>
      </c>
      <c r="C33" s="22"/>
      <c r="D33" s="22"/>
    </row>
    <row r="34" spans="1:4" x14ac:dyDescent="0.25">
      <c r="A34" s="10">
        <f>SUM(A29:A33)</f>
        <v>47541.8</v>
      </c>
      <c r="B34" s="20" t="s">
        <v>4</v>
      </c>
      <c r="C34" s="20"/>
      <c r="D34" s="20"/>
    </row>
    <row r="35" spans="1:4" s="15" customFormat="1" x14ac:dyDescent="0.25">
      <c r="A35" s="16"/>
      <c r="B35" s="17"/>
      <c r="C35" s="17"/>
      <c r="D35" s="17"/>
    </row>
    <row r="36" spans="1:4" x14ac:dyDescent="0.25">
      <c r="A36" s="8">
        <f>A34+A26+A10</f>
        <v>336649.6</v>
      </c>
      <c r="B36" s="19" t="s">
        <v>28</v>
      </c>
      <c r="C36" s="19"/>
      <c r="D36" s="19"/>
    </row>
  </sheetData>
  <mergeCells count="31">
    <mergeCell ref="B25:D25"/>
    <mergeCell ref="B24:D24"/>
    <mergeCell ref="B21:D21"/>
    <mergeCell ref="B13:D13"/>
    <mergeCell ref="B16:D16"/>
    <mergeCell ref="B22:D22"/>
    <mergeCell ref="B14:D14"/>
    <mergeCell ref="B17:D17"/>
    <mergeCell ref="B18:D18"/>
    <mergeCell ref="B23:D23"/>
    <mergeCell ref="B15:D15"/>
    <mergeCell ref="B19:D19"/>
    <mergeCell ref="B20:D20"/>
    <mergeCell ref="A1:D1"/>
    <mergeCell ref="A3:B3"/>
    <mergeCell ref="A12:D12"/>
    <mergeCell ref="A5:D5"/>
    <mergeCell ref="B8:D8"/>
    <mergeCell ref="B9:D9"/>
    <mergeCell ref="B10:D10"/>
    <mergeCell ref="B6:D6"/>
    <mergeCell ref="B7:D7"/>
    <mergeCell ref="B36:D36"/>
    <mergeCell ref="B26:D26"/>
    <mergeCell ref="B34:D34"/>
    <mergeCell ref="A28:D28"/>
    <mergeCell ref="B33:D33"/>
    <mergeCell ref="B32:D32"/>
    <mergeCell ref="B30:D30"/>
    <mergeCell ref="B29:D29"/>
    <mergeCell ref="B31:D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6"/>
  <sheetViews>
    <sheetView topLeftCell="A7" workbookViewId="0">
      <selection activeCell="A31" sqref="A31:D31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4" x14ac:dyDescent="0.25">
      <c r="A2" s="21" t="s">
        <v>7</v>
      </c>
      <c r="B2" s="21"/>
      <c r="C2" s="21"/>
      <c r="D2" s="21"/>
    </row>
    <row r="3" spans="1:4" x14ac:dyDescent="0.25">
      <c r="A3" s="5">
        <v>4450</v>
      </c>
      <c r="B3" s="23" t="s">
        <v>35</v>
      </c>
      <c r="C3" s="23"/>
      <c r="D3" s="23"/>
    </row>
    <row r="4" spans="1:4" ht="18" customHeight="1" x14ac:dyDescent="0.25">
      <c r="A4" s="5">
        <f>860+218+9+2850</f>
        <v>3937</v>
      </c>
      <c r="B4" s="22" t="s">
        <v>19</v>
      </c>
      <c r="C4" s="22"/>
      <c r="D4" s="22"/>
    </row>
    <row r="5" spans="1:4" ht="15" customHeight="1" x14ac:dyDescent="0.25">
      <c r="A5" s="11">
        <v>26724.47</v>
      </c>
      <c r="B5" s="41" t="s">
        <v>15</v>
      </c>
      <c r="C5" s="42"/>
      <c r="D5" s="43"/>
    </row>
    <row r="6" spans="1:4" x14ac:dyDescent="0.25">
      <c r="A6" s="11">
        <v>8936</v>
      </c>
      <c r="B6" s="22" t="s">
        <v>14</v>
      </c>
      <c r="C6" s="22"/>
      <c r="D6" s="22"/>
    </row>
    <row r="7" spans="1:4" x14ac:dyDescent="0.25">
      <c r="A7" s="9">
        <f>SUM(A3:A6)</f>
        <v>44047.47</v>
      </c>
      <c r="B7" s="34" t="s">
        <v>4</v>
      </c>
      <c r="C7" s="34"/>
      <c r="D7" s="34"/>
    </row>
    <row r="8" spans="1:4" x14ac:dyDescent="0.25">
      <c r="A8" s="4"/>
      <c r="B8" s="7"/>
      <c r="C8" s="7"/>
      <c r="D8" s="6"/>
    </row>
    <row r="9" spans="1:4" x14ac:dyDescent="0.25">
      <c r="A9" s="21" t="s">
        <v>2</v>
      </c>
      <c r="B9" s="21"/>
      <c r="C9" s="21"/>
      <c r="D9" s="21"/>
    </row>
    <row r="10" spans="1:4" x14ac:dyDescent="0.25">
      <c r="A10" s="5">
        <f>4500+17500+4500+12000+99136+10593.75</f>
        <v>148229.75</v>
      </c>
      <c r="B10" s="30" t="s">
        <v>11</v>
      </c>
      <c r="C10" s="30"/>
      <c r="D10" s="30"/>
    </row>
    <row r="11" spans="1:4" x14ac:dyDescent="0.25">
      <c r="A11" s="5">
        <v>16687.5</v>
      </c>
      <c r="B11" s="30" t="s">
        <v>30</v>
      </c>
      <c r="C11" s="30"/>
      <c r="D11" s="30"/>
    </row>
    <row r="12" spans="1:4" x14ac:dyDescent="0.25">
      <c r="A12" s="11">
        <v>26724.47</v>
      </c>
      <c r="B12" s="23" t="s">
        <v>15</v>
      </c>
      <c r="C12" s="23"/>
      <c r="D12" s="23"/>
    </row>
    <row r="13" spans="1:4" x14ac:dyDescent="0.25">
      <c r="A13" s="11">
        <v>8936</v>
      </c>
      <c r="B13" s="22" t="s">
        <v>14</v>
      </c>
      <c r="C13" s="22"/>
      <c r="D13" s="22"/>
    </row>
    <row r="14" spans="1:4" x14ac:dyDescent="0.25">
      <c r="A14" s="9">
        <f>SUM(A10:A13)</f>
        <v>200577.72</v>
      </c>
      <c r="B14" s="34" t="s">
        <v>4</v>
      </c>
      <c r="C14" s="34"/>
      <c r="D14" s="34"/>
    </row>
    <row r="16" spans="1:4" x14ac:dyDescent="0.25">
      <c r="A16" s="21" t="s">
        <v>10</v>
      </c>
      <c r="B16" s="21"/>
      <c r="C16" s="21"/>
      <c r="D16" s="21"/>
    </row>
    <row r="17" spans="1:4" ht="33" customHeight="1" x14ac:dyDescent="0.25">
      <c r="A17" s="5">
        <f>276000</f>
        <v>276000</v>
      </c>
      <c r="B17" s="25" t="s">
        <v>40</v>
      </c>
      <c r="C17" s="26"/>
      <c r="D17" s="27"/>
    </row>
    <row r="18" spans="1:4" ht="33.75" customHeight="1" x14ac:dyDescent="0.25">
      <c r="A18" s="5">
        <f>72000</f>
        <v>72000</v>
      </c>
      <c r="B18" s="25" t="s">
        <v>47</v>
      </c>
      <c r="C18" s="26"/>
      <c r="D18" s="27"/>
    </row>
    <row r="19" spans="1:4" ht="35.25" customHeight="1" x14ac:dyDescent="0.25">
      <c r="A19" s="5">
        <f>14000</f>
        <v>14000</v>
      </c>
      <c r="B19" s="25" t="s">
        <v>22</v>
      </c>
      <c r="C19" s="26"/>
      <c r="D19" s="27"/>
    </row>
    <row r="20" spans="1:4" ht="18.75" customHeight="1" x14ac:dyDescent="0.25">
      <c r="A20" s="5">
        <f>738</f>
        <v>738</v>
      </c>
      <c r="B20" s="25" t="s">
        <v>45</v>
      </c>
      <c r="C20" s="26"/>
      <c r="D20" s="27"/>
    </row>
    <row r="21" spans="1:4" ht="15.75" customHeight="1" x14ac:dyDescent="0.25">
      <c r="A21" s="5">
        <v>420</v>
      </c>
      <c r="B21" s="24" t="s">
        <v>49</v>
      </c>
      <c r="C21" s="24"/>
      <c r="D21" s="24"/>
    </row>
    <row r="22" spans="1:4" x14ac:dyDescent="0.25">
      <c r="A22" s="11">
        <v>40196.800000000003</v>
      </c>
      <c r="B22" s="23" t="s">
        <v>15</v>
      </c>
      <c r="C22" s="23"/>
      <c r="D22" s="23"/>
    </row>
    <row r="23" spans="1:4" x14ac:dyDescent="0.25">
      <c r="A23" s="11">
        <v>14077.5</v>
      </c>
      <c r="B23" s="22" t="s">
        <v>14</v>
      </c>
      <c r="C23" s="22"/>
      <c r="D23" s="22"/>
    </row>
    <row r="24" spans="1:4" x14ac:dyDescent="0.25">
      <c r="A24" s="9">
        <f>SUM(A17:A23)</f>
        <v>417432.3</v>
      </c>
      <c r="B24" s="34" t="s">
        <v>4</v>
      </c>
      <c r="C24" s="34"/>
      <c r="D24" s="34"/>
    </row>
    <row r="25" spans="1:4" ht="15" customHeight="1" x14ac:dyDescent="0.25"/>
    <row r="26" spans="1:4" x14ac:dyDescent="0.25">
      <c r="A26" s="21" t="s">
        <v>1</v>
      </c>
      <c r="B26" s="21"/>
      <c r="C26" s="21"/>
      <c r="D26" s="21"/>
    </row>
    <row r="27" spans="1:4" ht="15" customHeight="1" x14ac:dyDescent="0.25">
      <c r="A27" s="5">
        <f>8990+1490+449</f>
        <v>10929</v>
      </c>
      <c r="B27" s="25" t="s">
        <v>51</v>
      </c>
      <c r="C27" s="26"/>
      <c r="D27" s="27"/>
    </row>
    <row r="28" spans="1:4" x14ac:dyDescent="0.25">
      <c r="A28" s="5">
        <f>1650</f>
        <v>1650</v>
      </c>
      <c r="B28" s="41" t="s">
        <v>24</v>
      </c>
      <c r="C28" s="42"/>
      <c r="D28" s="43"/>
    </row>
    <row r="29" spans="1:4" x14ac:dyDescent="0.25">
      <c r="A29" s="18">
        <f>SUM(A27:A28)</f>
        <v>12579</v>
      </c>
      <c r="B29" s="34" t="s">
        <v>3</v>
      </c>
      <c r="C29" s="34"/>
      <c r="D29" s="34"/>
    </row>
    <row r="31" spans="1:4" x14ac:dyDescent="0.25">
      <c r="A31" s="44" t="s">
        <v>9</v>
      </c>
      <c r="B31" s="45"/>
      <c r="C31" s="45"/>
      <c r="D31" s="46"/>
    </row>
    <row r="32" spans="1:4" ht="15" customHeight="1" x14ac:dyDescent="0.25">
      <c r="A32" s="11">
        <v>26724.47</v>
      </c>
      <c r="B32" s="41" t="s">
        <v>15</v>
      </c>
      <c r="C32" s="42"/>
      <c r="D32" s="43"/>
    </row>
    <row r="33" spans="1:4" x14ac:dyDescent="0.25">
      <c r="A33" s="11">
        <v>8936</v>
      </c>
      <c r="B33" s="35" t="s">
        <v>14</v>
      </c>
      <c r="C33" s="36"/>
      <c r="D33" s="37"/>
    </row>
    <row r="34" spans="1:4" ht="15" customHeight="1" x14ac:dyDescent="0.25">
      <c r="A34" s="9">
        <f>SUM(A32:A33)</f>
        <v>35660.47</v>
      </c>
      <c r="B34" s="47" t="s">
        <v>4</v>
      </c>
      <c r="C34" s="48"/>
      <c r="D34" s="49"/>
    </row>
    <row r="35" spans="1:4" ht="15" customHeight="1" x14ac:dyDescent="0.25"/>
    <row r="36" spans="1:4" x14ac:dyDescent="0.25">
      <c r="A36" s="8">
        <f>A7+A14+A29+A34+A24</f>
        <v>710296.96</v>
      </c>
      <c r="B36" s="38" t="s">
        <v>29</v>
      </c>
      <c r="C36" s="39"/>
      <c r="D36" s="40"/>
    </row>
  </sheetData>
  <mergeCells count="30">
    <mergeCell ref="A2:D2"/>
    <mergeCell ref="A9:D9"/>
    <mergeCell ref="B14:D14"/>
    <mergeCell ref="B4:D4"/>
    <mergeCell ref="B3:D3"/>
    <mergeCell ref="B10:D10"/>
    <mergeCell ref="B5:D5"/>
    <mergeCell ref="B6:D6"/>
    <mergeCell ref="B12:D12"/>
    <mergeCell ref="B13:D13"/>
    <mergeCell ref="B7:D7"/>
    <mergeCell ref="B11:D11"/>
    <mergeCell ref="B27:D27"/>
    <mergeCell ref="B33:D33"/>
    <mergeCell ref="B36:D36"/>
    <mergeCell ref="A26:D26"/>
    <mergeCell ref="B28:D28"/>
    <mergeCell ref="B29:D29"/>
    <mergeCell ref="A31:D31"/>
    <mergeCell ref="B32:D32"/>
    <mergeCell ref="B34:D34"/>
    <mergeCell ref="B24:D24"/>
    <mergeCell ref="A16:D16"/>
    <mergeCell ref="B22:D22"/>
    <mergeCell ref="B23:D23"/>
    <mergeCell ref="B19:D19"/>
    <mergeCell ref="B20:D20"/>
    <mergeCell ref="B21:D21"/>
    <mergeCell ref="B18:D1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>
      <selection activeCell="B17" sqref="B17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ht="15.75" customHeight="1" x14ac:dyDescent="0.25">
      <c r="A2" s="21" t="s">
        <v>5</v>
      </c>
      <c r="B2" s="21"/>
      <c r="C2" s="21"/>
      <c r="D2" s="21"/>
    </row>
    <row r="3" spans="1:4" ht="15.75" customHeight="1" x14ac:dyDescent="0.25">
      <c r="A3" s="5">
        <v>65252</v>
      </c>
      <c r="B3" s="30" t="s">
        <v>16</v>
      </c>
      <c r="C3" s="30"/>
      <c r="D3" s="30"/>
    </row>
    <row r="4" spans="1:4" x14ac:dyDescent="0.25">
      <c r="A4" s="5">
        <v>68462</v>
      </c>
      <c r="B4" s="30" t="s">
        <v>17</v>
      </c>
      <c r="C4" s="30"/>
      <c r="D4" s="30"/>
    </row>
    <row r="5" spans="1:4" x14ac:dyDescent="0.25">
      <c r="A5" s="5">
        <f>26126+18032</f>
        <v>44158</v>
      </c>
      <c r="B5" s="30" t="s">
        <v>14</v>
      </c>
      <c r="C5" s="30"/>
      <c r="D5" s="30"/>
    </row>
    <row r="6" spans="1:4" x14ac:dyDescent="0.25">
      <c r="A6" s="5">
        <f>2225+132+1780+1335+890+1780+132+2225+1780+1500+10000+1500+500+1500</f>
        <v>27279</v>
      </c>
      <c r="B6" s="23" t="s">
        <v>41</v>
      </c>
      <c r="C6" s="23"/>
      <c r="D6" s="23"/>
    </row>
    <row r="7" spans="1:4" x14ac:dyDescent="0.25">
      <c r="A7" s="5">
        <v>14000</v>
      </c>
      <c r="B7" s="30" t="s">
        <v>18</v>
      </c>
      <c r="C7" s="30"/>
      <c r="D7" s="30"/>
    </row>
    <row r="8" spans="1:4" x14ac:dyDescent="0.25">
      <c r="A8" s="5">
        <v>6000</v>
      </c>
      <c r="B8" s="30" t="s">
        <v>13</v>
      </c>
      <c r="C8" s="30"/>
      <c r="D8" s="30"/>
    </row>
    <row r="9" spans="1:4" x14ac:dyDescent="0.25">
      <c r="A9" s="5">
        <f>295+255.47</f>
        <v>550.47</v>
      </c>
      <c r="B9" s="30" t="s">
        <v>12</v>
      </c>
      <c r="C9" s="30"/>
      <c r="D9" s="30"/>
    </row>
    <row r="10" spans="1:4" x14ac:dyDescent="0.25">
      <c r="A10" s="5">
        <f>322</f>
        <v>322</v>
      </c>
      <c r="B10" s="22" t="s">
        <v>23</v>
      </c>
      <c r="C10" s="22"/>
      <c r="D10" s="22"/>
    </row>
    <row r="11" spans="1:4" x14ac:dyDescent="0.25">
      <c r="A11" s="10">
        <f>SUM(A3:A10)</f>
        <v>226023.47</v>
      </c>
      <c r="B11" s="20" t="s">
        <v>6</v>
      </c>
      <c r="C11" s="20"/>
      <c r="D11" s="20"/>
    </row>
    <row r="20" spans="3:3" x14ac:dyDescent="0.25">
      <c r="C20" s="3"/>
    </row>
  </sheetData>
  <mergeCells count="10">
    <mergeCell ref="B11:D11"/>
    <mergeCell ref="B10:D10"/>
    <mergeCell ref="A2:D2"/>
    <mergeCell ref="B7:D7"/>
    <mergeCell ref="B9:D9"/>
    <mergeCell ref="B8:D8"/>
    <mergeCell ref="B4:D4"/>
    <mergeCell ref="B3:D3"/>
    <mergeCell ref="B5:D5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2018-11-06T05:29:33Z</dcterms:modified>
</cp:coreProperties>
</file>