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8\отчеты для сайта\11 ноябрь\"/>
    </mc:Choice>
  </mc:AlternateContent>
  <bookViews>
    <workbookView xWindow="0" yWindow="0" windowWidth="28800" windowHeight="12330"/>
  </bookViews>
  <sheets>
    <sheet name="Тяжелобольные дети" sheetId="1" r:id="rId1"/>
    <sheet name="Дети-сироты" sheetId="2" r:id="rId2"/>
    <sheet name="Организация чудес" sheetId="4" r:id="rId3"/>
  </sheets>
  <calcPr calcId="152511" refMode="R1C1"/>
</workbook>
</file>

<file path=xl/calcChain.xml><?xml version="1.0" encoding="utf-8"?>
<calcChain xmlns="http://schemas.openxmlformats.org/spreadsheetml/2006/main">
  <c r="A21" i="4" l="1"/>
  <c r="A18" i="4"/>
  <c r="A33" i="2"/>
  <c r="C3" i="1" s="1"/>
  <c r="A25" i="2"/>
  <c r="A8" i="2"/>
  <c r="A34" i="1"/>
  <c r="A27" i="1"/>
  <c r="A8" i="1"/>
  <c r="A15" i="1"/>
  <c r="A24" i="1" s="1"/>
  <c r="A23" i="2"/>
  <c r="A12" i="2"/>
  <c r="A5" i="2"/>
  <c r="A6" i="4"/>
  <c r="A3" i="4"/>
  <c r="A16" i="4"/>
  <c r="A20" i="4"/>
  <c r="A11" i="2"/>
  <c r="A3" i="2"/>
  <c r="A6" i="1"/>
  <c r="A11" i="1" s="1"/>
  <c r="A31" i="1"/>
  <c r="A29" i="1"/>
  <c r="A7" i="1"/>
  <c r="A4" i="2"/>
  <c r="A10" i="4" l="1"/>
  <c r="A31" i="2"/>
  <c r="A15" i="2" l="1"/>
  <c r="A20" i="2" l="1"/>
  <c r="A36" i="1" l="1"/>
  <c r="A15" i="4" l="1"/>
</calcChain>
</file>

<file path=xl/sharedStrings.xml><?xml version="1.0" encoding="utf-8"?>
<sst xmlns="http://schemas.openxmlformats.org/spreadsheetml/2006/main" count="77" uniqueCount="57">
  <si>
    <t>проект "Служба скорых чудес"</t>
  </si>
  <si>
    <t>поддержка Центров помощи детям и их воспитанников</t>
  </si>
  <si>
    <t>проект "Больничные мамы"</t>
  </si>
  <si>
    <t>Итого по направлению</t>
  </si>
  <si>
    <t>Итого по проекту</t>
  </si>
  <si>
    <t>общие расходы</t>
  </si>
  <si>
    <t>итого расходов</t>
  </si>
  <si>
    <t>проект "Рядом с мамой"</t>
  </si>
  <si>
    <t>проект "Донорство ума"</t>
  </si>
  <si>
    <t>проект "В домике"</t>
  </si>
  <si>
    <t>проект "Вернуть будущее""</t>
  </si>
  <si>
    <t>оплата услуг сиделок, сопровождающих детей в стационарах</t>
  </si>
  <si>
    <t>банковское обслуживание</t>
  </si>
  <si>
    <t>услуги операторов связи: работа горячей линии, доступ в интернет в офисе</t>
  </si>
  <si>
    <t>налоги</t>
  </si>
  <si>
    <t>расходы на содержание проекта (з/п координатора, пропаганда и финансирование чудес)</t>
  </si>
  <si>
    <t>бухгалтерское обслуживание (з/п 2 бухгалтеров)</t>
  </si>
  <si>
    <t>управление фондом (з/п 3 сотрудников отдела организации чудес)</t>
  </si>
  <si>
    <t>коммунальные платежи за офис</t>
  </si>
  <si>
    <t>проект "Больше жизни", выездная паллиативная служба (ВПС)</t>
  </si>
  <si>
    <t>доставка биообразцов пациентов Детского онкогематологического центра им Ф.П. Гааза для проведения лабораторной диагностики в НМИЦ ДГОИ им. Д. Рогачева, г. Москва</t>
  </si>
  <si>
    <t>средства гигиены, детское питание и медикаменты для подопечных проекта</t>
  </si>
  <si>
    <t>улучшение жилищных условий подопечных</t>
  </si>
  <si>
    <t>транспортные расходы (ТО, ГСМ, такси)</t>
  </si>
  <si>
    <t>доставка медицинской техники подопечным проекта</t>
  </si>
  <si>
    <t>доставка биообразцов потенциальных доноров на HLA-типирование в г. Казань</t>
  </si>
  <si>
    <t>таблетницы в детский дом-интернат п. Рудничный</t>
  </si>
  <si>
    <t>участие специалиста проекта и психолога в научно-практической конференции "Ранняя помощь: траектория профессионального роста" (г. Санкт-Петербург)</t>
  </si>
  <si>
    <t>продукты для подопечных проекта</t>
  </si>
  <si>
    <t>расходные материалы для поддержки дыхания подопечному Данилу Радостеву</t>
  </si>
  <si>
    <t>канцелярия, офисная орг.техника и ее обслуживание</t>
  </si>
  <si>
    <t>Итого по мероприятию</t>
  </si>
  <si>
    <t>Расходы благотворительного фонда "Дедморозим" // ноябрь 2018</t>
  </si>
  <si>
    <t>Потрачено в ноябре на помощь подопечным фонда "Дедморозим"</t>
  </si>
  <si>
    <t>Итого потрачено на помощь тяжелобольным детям в ноябре 2018 г.</t>
  </si>
  <si>
    <t>Итого потрачено на помощь детям, оставшимся без попечения родителей в ноябре 2018 г.</t>
  </si>
  <si>
    <t>функциональная кровать для подопечного ВПС Егора Ильина</t>
  </si>
  <si>
    <t>приспособление для купания подопечной Маше Фишкуновой</t>
  </si>
  <si>
    <t>приспособление для купания подопечному Льву Пономарёву</t>
  </si>
  <si>
    <t>организация семинара по респираторной поддержке с участием В.А. Штабницкого</t>
  </si>
  <si>
    <t>работа лаборантов на донорской акции на Пермской ярмарке</t>
  </si>
  <si>
    <t>изготовление экипировки для волонтёров забега</t>
  </si>
  <si>
    <t>печать плакатов  "Лекарство от рака есть в каждом!"</t>
  </si>
  <si>
    <t>услуги хронометража</t>
  </si>
  <si>
    <t>протонная терапия для подопечной Алины Залаевой</t>
  </si>
  <si>
    <t>монтаж и демонтаж сцены в стартовом городке</t>
  </si>
  <si>
    <t>изготовление полиграфической продукции к событию</t>
  </si>
  <si>
    <t>питание для участников забега на финише</t>
  </si>
  <si>
    <t xml:space="preserve">наградная продукция для команд </t>
  </si>
  <si>
    <t>обучение специалистов детского онкогематологического центра им. Ф.П. Гааза в III Школе по диагностике и лечению эмбриональных опухолей в НМИЦ ДГОИ им. Д. Рогачева, г. Москва</t>
  </si>
  <si>
    <t>оплата проезда для подопечной Марианны Мусиной и ее сопровождающей в Республиканскую детскую клиническую больницу (г. Казань)</t>
  </si>
  <si>
    <t>полиграфическая продукция о подопечных проекта</t>
  </si>
  <si>
    <t>блендер для детского отделения паллиативной помощи ГДКБ №13</t>
  </si>
  <si>
    <t>стартовые пакеты для участников</t>
  </si>
  <si>
    <t>организация Тёплого забега 11.11.2018 г.</t>
  </si>
  <si>
    <t>благотворительная помощь АНО "Сами" на работу ВПС</t>
  </si>
  <si>
    <t>оборудование для занятий по профессиональной подготовке воспитанников детских домов, участвующих в программе WorldSkills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</si>
</sst>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right"/>
    </xf>
    <xf numFmtId="2" fontId="0" fillId="0" borderId="0" xfId="0" applyNumberFormat="1" applyFill="1" applyBorder="1"/>
    <xf numFmtId="2" fontId="0" fillId="4" borderId="1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5" borderId="1" xfId="0" applyNumberFormat="1" applyFont="1" applyFill="1" applyBorder="1"/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7" borderId="1" xfId="0" applyNumberForma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2" fontId="1" fillId="7" borderId="1" xfId="0" applyNumberFormat="1" applyFont="1" applyFill="1" applyBorder="1" applyAlignment="1">
      <alignment vertic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1" fillId="5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6" borderId="2" xfId="0" applyFill="1" applyBorder="1" applyAlignment="1">
      <alignment horizontal="left" wrapText="1"/>
    </xf>
    <xf numFmtId="0" fontId="0" fillId="6" borderId="4" xfId="0" applyFill="1" applyBorder="1" applyAlignment="1">
      <alignment horizontal="left" wrapText="1"/>
    </xf>
    <xf numFmtId="0" fontId="0" fillId="6" borderId="3" xfId="0" applyFill="1" applyBorder="1" applyAlignment="1">
      <alignment horizontal="left" wrapText="1"/>
    </xf>
    <xf numFmtId="0" fontId="0" fillId="6" borderId="2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C3" sqref="C3"/>
    </sheetView>
  </sheetViews>
  <sheetFormatPr defaultRowHeight="15" x14ac:dyDescent="0.25"/>
  <cols>
    <col min="1" max="1" width="13.7109375" customWidth="1"/>
    <col min="2" max="2" width="23.7109375" customWidth="1"/>
    <col min="3" max="3" width="14" customWidth="1"/>
    <col min="4" max="4" width="50" customWidth="1"/>
    <col min="6" max="6" width="18.85546875" customWidth="1"/>
    <col min="8" max="8" width="18.85546875" customWidth="1"/>
  </cols>
  <sheetData>
    <row r="1" spans="1:9" ht="15.75" x14ac:dyDescent="0.25">
      <c r="A1" s="29" t="s">
        <v>32</v>
      </c>
      <c r="B1" s="29"/>
      <c r="C1" s="29"/>
      <c r="D1" s="29"/>
    </row>
    <row r="2" spans="1:9" x14ac:dyDescent="0.25">
      <c r="A2" s="1"/>
      <c r="B2" s="1"/>
      <c r="C2" s="1"/>
      <c r="D2" s="1"/>
    </row>
    <row r="3" spans="1:9" ht="29.25" customHeight="1" x14ac:dyDescent="0.25">
      <c r="A3" s="30" t="s">
        <v>33</v>
      </c>
      <c r="B3" s="30"/>
      <c r="C3" s="2">
        <f>A36+'Дети-сироты'!A33+'Организация чудес'!A10+'Организация чудес'!A21</f>
        <v>2867048.12</v>
      </c>
      <c r="D3" s="1"/>
    </row>
    <row r="4" spans="1:9" x14ac:dyDescent="0.25">
      <c r="C4" s="1"/>
      <c r="D4" s="1"/>
    </row>
    <row r="5" spans="1:9" x14ac:dyDescent="0.25">
      <c r="A5" s="26" t="s">
        <v>8</v>
      </c>
      <c r="B5" s="26"/>
      <c r="C5" s="26"/>
      <c r="D5" s="26"/>
    </row>
    <row r="6" spans="1:9" x14ac:dyDescent="0.25">
      <c r="A6" s="4">
        <f>575</f>
        <v>575</v>
      </c>
      <c r="B6" s="21" t="s">
        <v>42</v>
      </c>
      <c r="C6" s="22"/>
      <c r="D6" s="23"/>
    </row>
    <row r="7" spans="1:9" x14ac:dyDescent="0.25">
      <c r="A7" s="4">
        <f>7650</f>
        <v>7650</v>
      </c>
      <c r="B7" s="21" t="s">
        <v>40</v>
      </c>
      <c r="C7" s="22"/>
      <c r="D7" s="23"/>
    </row>
    <row r="8" spans="1:9" x14ac:dyDescent="0.25">
      <c r="A8" s="4">
        <f>4820.6+8149+3835+5808.31</f>
        <v>22612.91</v>
      </c>
      <c r="B8" s="21" t="s">
        <v>25</v>
      </c>
      <c r="C8" s="22"/>
      <c r="D8" s="23"/>
    </row>
    <row r="9" spans="1:9" ht="16.5" customHeight="1" x14ac:dyDescent="0.25">
      <c r="A9" s="10">
        <v>35533.800000000003</v>
      </c>
      <c r="B9" s="28" t="s">
        <v>15</v>
      </c>
      <c r="C9" s="28"/>
      <c r="D9" s="28"/>
    </row>
    <row r="10" spans="1:9" x14ac:dyDescent="0.25">
      <c r="A10" s="10">
        <v>12298</v>
      </c>
      <c r="B10" s="27" t="s">
        <v>14</v>
      </c>
      <c r="C10" s="27"/>
      <c r="D10" s="27"/>
    </row>
    <row r="11" spans="1:9" x14ac:dyDescent="0.25">
      <c r="A11" s="9">
        <f>SUM(A6:A10)</f>
        <v>78669.710000000006</v>
      </c>
      <c r="B11" s="25" t="s">
        <v>4</v>
      </c>
      <c r="C11" s="25"/>
      <c r="D11" s="25"/>
    </row>
    <row r="12" spans="1:9" x14ac:dyDescent="0.25">
      <c r="C12" s="1"/>
      <c r="D12" s="1"/>
    </row>
    <row r="13" spans="1:9" x14ac:dyDescent="0.25">
      <c r="A13" s="26" t="s">
        <v>0</v>
      </c>
      <c r="B13" s="26"/>
      <c r="C13" s="26"/>
      <c r="D13" s="26"/>
      <c r="F13" s="11"/>
      <c r="G13" s="11"/>
      <c r="H13" s="11"/>
      <c r="I13" s="11"/>
    </row>
    <row r="14" spans="1:9" x14ac:dyDescent="0.25">
      <c r="A14" s="4">
        <v>1193000</v>
      </c>
      <c r="B14" s="18" t="s">
        <v>44</v>
      </c>
      <c r="C14" s="19"/>
      <c r="D14" s="20"/>
      <c r="F14" s="11"/>
      <c r="G14" s="11"/>
      <c r="H14" s="11"/>
      <c r="I14" s="11"/>
    </row>
    <row r="15" spans="1:9" x14ac:dyDescent="0.25">
      <c r="A15" s="4">
        <f>2262.3+5419+4524.6+5850.53+2262.3</f>
        <v>20318.73</v>
      </c>
      <c r="B15" s="18" t="s">
        <v>20</v>
      </c>
      <c r="C15" s="19"/>
      <c r="D15" s="20"/>
      <c r="F15" s="11"/>
      <c r="G15" s="11"/>
      <c r="H15" s="11"/>
      <c r="I15" s="11"/>
    </row>
    <row r="16" spans="1:9" x14ac:dyDescent="0.25">
      <c r="A16" s="4">
        <v>15662</v>
      </c>
      <c r="B16" s="18" t="s">
        <v>49</v>
      </c>
      <c r="C16" s="19"/>
      <c r="D16" s="20"/>
      <c r="F16" s="11"/>
      <c r="G16" s="11"/>
      <c r="H16" s="11"/>
      <c r="I16" s="11"/>
    </row>
    <row r="17" spans="1:9" x14ac:dyDescent="0.25">
      <c r="A17" s="4">
        <v>13000</v>
      </c>
      <c r="B17" s="18" t="s">
        <v>37</v>
      </c>
      <c r="C17" s="19"/>
      <c r="D17" s="20"/>
      <c r="F17" s="11"/>
      <c r="G17" s="11"/>
      <c r="H17" s="11"/>
      <c r="I17" s="11"/>
    </row>
    <row r="18" spans="1:9" x14ac:dyDescent="0.25">
      <c r="A18" s="4">
        <v>13000</v>
      </c>
      <c r="B18" s="18" t="s">
        <v>38</v>
      </c>
      <c r="C18" s="19"/>
      <c r="D18" s="20"/>
      <c r="F18" s="11"/>
      <c r="G18" s="11"/>
      <c r="H18" s="11"/>
      <c r="I18" s="11"/>
    </row>
    <row r="19" spans="1:9" ht="29.25" customHeight="1" x14ac:dyDescent="0.25">
      <c r="A19" s="4">
        <v>12190.1</v>
      </c>
      <c r="B19" s="18" t="s">
        <v>50</v>
      </c>
      <c r="C19" s="19"/>
      <c r="D19" s="20"/>
      <c r="F19" s="11"/>
      <c r="G19" s="11"/>
      <c r="H19" s="11"/>
      <c r="I19" s="11"/>
    </row>
    <row r="20" spans="1:9" ht="18" customHeight="1" x14ac:dyDescent="0.25">
      <c r="A20" s="4">
        <v>9008</v>
      </c>
      <c r="B20" s="18" t="s">
        <v>24</v>
      </c>
      <c r="C20" s="19"/>
      <c r="D20" s="20"/>
      <c r="F20" s="11"/>
      <c r="G20" s="11"/>
      <c r="H20" s="11"/>
      <c r="I20" s="11"/>
    </row>
    <row r="21" spans="1:9" ht="17.25" customHeight="1" x14ac:dyDescent="0.25">
      <c r="A21" s="4">
        <v>2475</v>
      </c>
      <c r="B21" s="18" t="s">
        <v>51</v>
      </c>
      <c r="C21" s="19"/>
      <c r="D21" s="20"/>
      <c r="F21" s="11"/>
      <c r="G21" s="11"/>
      <c r="H21" s="11"/>
      <c r="I21" s="11"/>
    </row>
    <row r="22" spans="1:9" ht="19.5" customHeight="1" x14ac:dyDescent="0.25">
      <c r="A22" s="10">
        <v>35533.800000000003</v>
      </c>
      <c r="B22" s="28" t="s">
        <v>15</v>
      </c>
      <c r="C22" s="28"/>
      <c r="D22" s="28"/>
      <c r="F22" s="12"/>
      <c r="G22" s="12"/>
      <c r="H22" s="12"/>
      <c r="I22" s="11"/>
    </row>
    <row r="23" spans="1:9" ht="15.75" customHeight="1" x14ac:dyDescent="0.25">
      <c r="A23" s="10">
        <v>12298</v>
      </c>
      <c r="B23" s="27" t="s">
        <v>14</v>
      </c>
      <c r="C23" s="27"/>
      <c r="D23" s="27"/>
      <c r="F23" s="13"/>
      <c r="G23" s="13"/>
      <c r="H23" s="13"/>
      <c r="I23" s="11"/>
    </row>
    <row r="24" spans="1:9" x14ac:dyDescent="0.25">
      <c r="A24" s="9">
        <f>SUM(A14:A23)</f>
        <v>1326485.6300000001</v>
      </c>
      <c r="B24" s="25" t="s">
        <v>4</v>
      </c>
      <c r="C24" s="25"/>
      <c r="D24" s="25"/>
      <c r="F24" s="13"/>
      <c r="G24" s="13"/>
      <c r="H24" s="13"/>
      <c r="I24" s="11"/>
    </row>
    <row r="26" spans="1:9" x14ac:dyDescent="0.25">
      <c r="A26" s="26" t="s">
        <v>19</v>
      </c>
      <c r="B26" s="26"/>
      <c r="C26" s="26"/>
      <c r="D26" s="26"/>
    </row>
    <row r="27" spans="1:9" x14ac:dyDescent="0.25">
      <c r="A27" s="4">
        <f>122000</f>
        <v>122000</v>
      </c>
      <c r="B27" s="18" t="s">
        <v>55</v>
      </c>
      <c r="C27" s="19"/>
      <c r="D27" s="20"/>
    </row>
    <row r="28" spans="1:9" x14ac:dyDescent="0.25">
      <c r="A28" s="4">
        <v>80000</v>
      </c>
      <c r="B28" s="18" t="s">
        <v>36</v>
      </c>
      <c r="C28" s="19"/>
      <c r="D28" s="20"/>
    </row>
    <row r="29" spans="1:9" x14ac:dyDescent="0.25">
      <c r="A29" s="4">
        <f>60000+8200</f>
        <v>68200</v>
      </c>
      <c r="B29" s="18" t="s">
        <v>39</v>
      </c>
      <c r="C29" s="19"/>
      <c r="D29" s="20"/>
    </row>
    <row r="30" spans="1:9" x14ac:dyDescent="0.25">
      <c r="A30" s="4">
        <v>2320</v>
      </c>
      <c r="B30" s="18" t="s">
        <v>52</v>
      </c>
      <c r="C30" s="19"/>
      <c r="D30" s="20"/>
    </row>
    <row r="31" spans="1:9" x14ac:dyDescent="0.25">
      <c r="A31" s="4">
        <f>1850</f>
        <v>1850</v>
      </c>
      <c r="B31" s="18" t="s">
        <v>29</v>
      </c>
      <c r="C31" s="19"/>
      <c r="D31" s="20"/>
    </row>
    <row r="32" spans="1:9" ht="18" customHeight="1" x14ac:dyDescent="0.25">
      <c r="A32" s="10">
        <v>15057.8</v>
      </c>
      <c r="B32" s="28" t="s">
        <v>15</v>
      </c>
      <c r="C32" s="28"/>
      <c r="D32" s="28"/>
    </row>
    <row r="33" spans="1:4" ht="18" customHeight="1" x14ac:dyDescent="0.25">
      <c r="A33" s="10">
        <v>4484</v>
      </c>
      <c r="B33" s="27" t="s">
        <v>14</v>
      </c>
      <c r="C33" s="27"/>
      <c r="D33" s="27"/>
    </row>
    <row r="34" spans="1:4" x14ac:dyDescent="0.25">
      <c r="A34" s="9">
        <f>SUM(A27:A33)</f>
        <v>293911.8</v>
      </c>
      <c r="B34" s="25" t="s">
        <v>4</v>
      </c>
      <c r="C34" s="25"/>
      <c r="D34" s="25"/>
    </row>
    <row r="35" spans="1:4" s="14" customFormat="1" x14ac:dyDescent="0.25">
      <c r="A35" s="15"/>
      <c r="B35" s="16"/>
      <c r="C35" s="16"/>
      <c r="D35" s="16"/>
    </row>
    <row r="36" spans="1:4" x14ac:dyDescent="0.25">
      <c r="A36" s="7">
        <f>A34+A24+A11</f>
        <v>1699067.1400000001</v>
      </c>
      <c r="B36" s="24" t="s">
        <v>34</v>
      </c>
      <c r="C36" s="24"/>
      <c r="D36" s="24"/>
    </row>
  </sheetData>
  <mergeCells count="31">
    <mergeCell ref="B23:D23"/>
    <mergeCell ref="B22:D22"/>
    <mergeCell ref="B20:D20"/>
    <mergeCell ref="B15:D15"/>
    <mergeCell ref="B16:D16"/>
    <mergeCell ref="A1:D1"/>
    <mergeCell ref="A3:B3"/>
    <mergeCell ref="A13:D13"/>
    <mergeCell ref="A5:D5"/>
    <mergeCell ref="B9:D9"/>
    <mergeCell ref="B10:D10"/>
    <mergeCell ref="B11:D11"/>
    <mergeCell ref="B7:D7"/>
    <mergeCell ref="B6:D6"/>
    <mergeCell ref="B36:D36"/>
    <mergeCell ref="B24:D24"/>
    <mergeCell ref="B34:D34"/>
    <mergeCell ref="A26:D26"/>
    <mergeCell ref="B33:D33"/>
    <mergeCell ref="B32:D32"/>
    <mergeCell ref="B28:D28"/>
    <mergeCell ref="B31:D31"/>
    <mergeCell ref="B29:D29"/>
    <mergeCell ref="B27:D27"/>
    <mergeCell ref="B30:D30"/>
    <mergeCell ref="B17:D17"/>
    <mergeCell ref="B19:D19"/>
    <mergeCell ref="B21:D21"/>
    <mergeCell ref="B8:D8"/>
    <mergeCell ref="B14:D14"/>
    <mergeCell ref="B18: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workbookViewId="0">
      <selection activeCell="H24" sqref="H24"/>
    </sheetView>
  </sheetViews>
  <sheetFormatPr defaultRowHeight="15" x14ac:dyDescent="0.25"/>
  <cols>
    <col min="1" max="1" width="14" customWidth="1"/>
    <col min="4" max="4" width="68.5703125" customWidth="1"/>
    <col min="7" max="7" width="9.5703125" bestFit="1" customWidth="1"/>
  </cols>
  <sheetData>
    <row r="2" spans="1:4" x14ac:dyDescent="0.25">
      <c r="A2" s="26" t="s">
        <v>7</v>
      </c>
      <c r="B2" s="26"/>
      <c r="C2" s="26"/>
      <c r="D2" s="26"/>
    </row>
    <row r="3" spans="1:4" x14ac:dyDescent="0.25">
      <c r="A3" s="4">
        <f>2627.8+820.8+179.5+3140+2685+370.5+3999+2567</f>
        <v>16389.599999999999</v>
      </c>
      <c r="B3" s="27" t="s">
        <v>21</v>
      </c>
      <c r="C3" s="27"/>
      <c r="D3" s="27"/>
    </row>
    <row r="4" spans="1:4" x14ac:dyDescent="0.25">
      <c r="A4" s="4">
        <f>14865</f>
        <v>14865</v>
      </c>
      <c r="B4" s="28" t="s">
        <v>22</v>
      </c>
      <c r="C4" s="28"/>
      <c r="D4" s="28"/>
    </row>
    <row r="5" spans="1:4" x14ac:dyDescent="0.25">
      <c r="A5" s="4">
        <f>1099.5+538.82+1798+806.26+121.9+1319.4</f>
        <v>5683.8799999999992</v>
      </c>
      <c r="B5" s="28" t="s">
        <v>28</v>
      </c>
      <c r="C5" s="28"/>
      <c r="D5" s="28"/>
    </row>
    <row r="6" spans="1:4" ht="15" customHeight="1" x14ac:dyDescent="0.25">
      <c r="A6" s="10">
        <v>26724.47</v>
      </c>
      <c r="B6" s="31" t="s">
        <v>15</v>
      </c>
      <c r="C6" s="32"/>
      <c r="D6" s="33"/>
    </row>
    <row r="7" spans="1:4" x14ac:dyDescent="0.25">
      <c r="A7" s="10">
        <v>8936</v>
      </c>
      <c r="B7" s="27" t="s">
        <v>14</v>
      </c>
      <c r="C7" s="27"/>
      <c r="D7" s="27"/>
    </row>
    <row r="8" spans="1:4" x14ac:dyDescent="0.25">
      <c r="A8" s="8">
        <f>SUM(A3:A7)</f>
        <v>72598.95</v>
      </c>
      <c r="B8" s="43" t="s">
        <v>4</v>
      </c>
      <c r="C8" s="43"/>
      <c r="D8" s="43"/>
    </row>
    <row r="9" spans="1:4" x14ac:dyDescent="0.25">
      <c r="A9" s="3"/>
      <c r="B9" s="6"/>
      <c r="C9" s="6"/>
      <c r="D9" s="5"/>
    </row>
    <row r="10" spans="1:4" x14ac:dyDescent="0.25">
      <c r="A10" s="26" t="s">
        <v>2</v>
      </c>
      <c r="B10" s="26"/>
      <c r="C10" s="26"/>
      <c r="D10" s="26"/>
    </row>
    <row r="11" spans="1:4" x14ac:dyDescent="0.25">
      <c r="A11" s="4">
        <f>22400+146800+16625+2084+10542+93840+13791+9000+11375+13500</f>
        <v>339957</v>
      </c>
      <c r="B11" s="47" t="s">
        <v>11</v>
      </c>
      <c r="C11" s="47"/>
      <c r="D11" s="47"/>
    </row>
    <row r="12" spans="1:4" x14ac:dyDescent="0.25">
      <c r="A12" s="4">
        <f>1318+145+1249.2+363.3+125.38</f>
        <v>3200.88</v>
      </c>
      <c r="B12" s="27" t="s">
        <v>21</v>
      </c>
      <c r="C12" s="27"/>
      <c r="D12" s="27"/>
    </row>
    <row r="13" spans="1:4" x14ac:dyDescent="0.25">
      <c r="A13" s="10">
        <v>26724.47</v>
      </c>
      <c r="B13" s="28" t="s">
        <v>15</v>
      </c>
      <c r="C13" s="28"/>
      <c r="D13" s="28"/>
    </row>
    <row r="14" spans="1:4" x14ac:dyDescent="0.25">
      <c r="A14" s="10">
        <v>8936</v>
      </c>
      <c r="B14" s="27" t="s">
        <v>14</v>
      </c>
      <c r="C14" s="27"/>
      <c r="D14" s="27"/>
    </row>
    <row r="15" spans="1:4" x14ac:dyDescent="0.25">
      <c r="A15" s="8">
        <f>SUM(A11:A14)</f>
        <v>378818.35</v>
      </c>
      <c r="B15" s="43" t="s">
        <v>4</v>
      </c>
      <c r="C15" s="43"/>
      <c r="D15" s="43"/>
    </row>
    <row r="17" spans="1:4" x14ac:dyDescent="0.25">
      <c r="A17" s="26" t="s">
        <v>10</v>
      </c>
      <c r="B17" s="26"/>
      <c r="C17" s="26"/>
      <c r="D17" s="26"/>
    </row>
    <row r="18" spans="1:4" ht="15" customHeight="1" x14ac:dyDescent="0.25">
      <c r="A18" s="10">
        <v>40196.800000000003</v>
      </c>
      <c r="B18" s="31" t="s">
        <v>15</v>
      </c>
      <c r="C18" s="32"/>
      <c r="D18" s="33"/>
    </row>
    <row r="19" spans="1:4" x14ac:dyDescent="0.25">
      <c r="A19" s="10">
        <v>14077.5</v>
      </c>
      <c r="B19" s="27" t="s">
        <v>14</v>
      </c>
      <c r="C19" s="27"/>
      <c r="D19" s="27"/>
    </row>
    <row r="20" spans="1:4" x14ac:dyDescent="0.25">
      <c r="A20" s="8">
        <f>SUM(A18:A19)</f>
        <v>54274.3</v>
      </c>
      <c r="B20" s="43" t="s">
        <v>4</v>
      </c>
      <c r="C20" s="43"/>
      <c r="D20" s="43"/>
    </row>
    <row r="21" spans="1:4" ht="15" customHeight="1" x14ac:dyDescent="0.25"/>
    <row r="22" spans="1:4" ht="15" customHeight="1" x14ac:dyDescent="0.25">
      <c r="A22" s="40" t="s">
        <v>1</v>
      </c>
      <c r="B22" s="41"/>
      <c r="C22" s="41"/>
      <c r="D22" s="42"/>
    </row>
    <row r="23" spans="1:4" ht="30.75" customHeight="1" x14ac:dyDescent="0.25">
      <c r="A23" s="4">
        <f>2319.41+149219</f>
        <v>151538.41</v>
      </c>
      <c r="B23" s="18" t="s">
        <v>56</v>
      </c>
      <c r="C23" s="19"/>
      <c r="D23" s="20"/>
    </row>
    <row r="24" spans="1:4" ht="15" customHeight="1" x14ac:dyDescent="0.25">
      <c r="A24" s="4">
        <v>409</v>
      </c>
      <c r="B24" s="18" t="s">
        <v>26</v>
      </c>
      <c r="C24" s="19"/>
      <c r="D24" s="20"/>
    </row>
    <row r="25" spans="1:4" x14ac:dyDescent="0.25">
      <c r="A25" s="17">
        <f>SUM(A23:A24)</f>
        <v>151947.41</v>
      </c>
      <c r="B25" s="43" t="s">
        <v>3</v>
      </c>
      <c r="C25" s="43"/>
      <c r="D25" s="43"/>
    </row>
    <row r="27" spans="1:4" x14ac:dyDescent="0.25">
      <c r="A27" s="40" t="s">
        <v>9</v>
      </c>
      <c r="B27" s="41"/>
      <c r="C27" s="41"/>
      <c r="D27" s="42"/>
    </row>
    <row r="28" spans="1:4" ht="30" customHeight="1" x14ac:dyDescent="0.25">
      <c r="A28" s="4">
        <v>8600</v>
      </c>
      <c r="B28" s="18" t="s">
        <v>27</v>
      </c>
      <c r="C28" s="19"/>
      <c r="D28" s="20"/>
    </row>
    <row r="29" spans="1:4" ht="15" customHeight="1" x14ac:dyDescent="0.25">
      <c r="A29" s="10">
        <v>26724.47</v>
      </c>
      <c r="B29" s="31" t="s">
        <v>15</v>
      </c>
      <c r="C29" s="32"/>
      <c r="D29" s="33"/>
    </row>
    <row r="30" spans="1:4" x14ac:dyDescent="0.25">
      <c r="A30" s="10">
        <v>8936</v>
      </c>
      <c r="B30" s="34" t="s">
        <v>14</v>
      </c>
      <c r="C30" s="35"/>
      <c r="D30" s="36"/>
    </row>
    <row r="31" spans="1:4" ht="15" customHeight="1" x14ac:dyDescent="0.25">
      <c r="A31" s="8">
        <f>SUM(A28:A30)</f>
        <v>44260.47</v>
      </c>
      <c r="B31" s="44" t="s">
        <v>4</v>
      </c>
      <c r="C31" s="45"/>
      <c r="D31" s="46"/>
    </row>
    <row r="32" spans="1:4" ht="15" customHeight="1" x14ac:dyDescent="0.25"/>
    <row r="33" spans="1:4" x14ac:dyDescent="0.25">
      <c r="A33" s="7">
        <f>A8+A15+A25+A31+A20</f>
        <v>701899.48</v>
      </c>
      <c r="B33" s="37" t="s">
        <v>35</v>
      </c>
      <c r="C33" s="38"/>
      <c r="D33" s="39"/>
    </row>
  </sheetData>
  <mergeCells count="27">
    <mergeCell ref="A2:D2"/>
    <mergeCell ref="A10:D10"/>
    <mergeCell ref="B15:D15"/>
    <mergeCell ref="B4:D4"/>
    <mergeCell ref="B11:D11"/>
    <mergeCell ref="B6:D6"/>
    <mergeCell ref="B7:D7"/>
    <mergeCell ref="B13:D13"/>
    <mergeCell ref="B14:D14"/>
    <mergeCell ref="B8:D8"/>
    <mergeCell ref="B3:D3"/>
    <mergeCell ref="B12:D12"/>
    <mergeCell ref="B5:D5"/>
    <mergeCell ref="A17:D17"/>
    <mergeCell ref="B18:D18"/>
    <mergeCell ref="B19:D19"/>
    <mergeCell ref="B30:D30"/>
    <mergeCell ref="B33:D33"/>
    <mergeCell ref="A22:D22"/>
    <mergeCell ref="B25:D25"/>
    <mergeCell ref="A27:D27"/>
    <mergeCell ref="B29:D29"/>
    <mergeCell ref="B24:D24"/>
    <mergeCell ref="B31:D31"/>
    <mergeCell ref="B23:D23"/>
    <mergeCell ref="B20:D20"/>
    <mergeCell ref="B28:D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1"/>
  <sheetViews>
    <sheetView workbookViewId="0">
      <selection activeCell="C29" sqref="C29"/>
    </sheetView>
  </sheetViews>
  <sheetFormatPr defaultRowHeight="15" x14ac:dyDescent="0.25"/>
  <cols>
    <col min="1" max="1" width="20.28515625" customWidth="1"/>
    <col min="3" max="3" width="10.5703125" bestFit="1" customWidth="1"/>
    <col min="4" max="4" width="51.7109375" customWidth="1"/>
  </cols>
  <sheetData>
    <row r="2" spans="1:4" x14ac:dyDescent="0.25">
      <c r="A2" s="40" t="s">
        <v>54</v>
      </c>
      <c r="B2" s="41"/>
      <c r="C2" s="41"/>
      <c r="D2" s="42"/>
    </row>
    <row r="3" spans="1:4" x14ac:dyDescent="0.25">
      <c r="A3" s="4">
        <f>99919</f>
        <v>99919</v>
      </c>
      <c r="B3" s="18" t="s">
        <v>43</v>
      </c>
      <c r="C3" s="19"/>
      <c r="D3" s="20"/>
    </row>
    <row r="4" spans="1:4" x14ac:dyDescent="0.25">
      <c r="A4" s="4">
        <v>50000</v>
      </c>
      <c r="B4" s="18" t="s">
        <v>45</v>
      </c>
      <c r="C4" s="19"/>
      <c r="D4" s="20"/>
    </row>
    <row r="5" spans="1:4" x14ac:dyDescent="0.25">
      <c r="A5" s="4">
        <v>36000</v>
      </c>
      <c r="B5" s="18" t="s">
        <v>41</v>
      </c>
      <c r="C5" s="19"/>
      <c r="D5" s="20"/>
    </row>
    <row r="6" spans="1:4" x14ac:dyDescent="0.25">
      <c r="A6" s="4">
        <f>17295+5800</f>
        <v>23095</v>
      </c>
      <c r="B6" s="18" t="s">
        <v>46</v>
      </c>
      <c r="C6" s="19"/>
      <c r="D6" s="20"/>
    </row>
    <row r="7" spans="1:4" x14ac:dyDescent="0.25">
      <c r="A7" s="4">
        <v>10725</v>
      </c>
      <c r="B7" s="18" t="s">
        <v>53</v>
      </c>
      <c r="C7" s="19"/>
      <c r="D7" s="20"/>
    </row>
    <row r="8" spans="1:4" x14ac:dyDescent="0.25">
      <c r="A8" s="4">
        <v>10000</v>
      </c>
      <c r="B8" s="18" t="s">
        <v>47</v>
      </c>
      <c r="C8" s="19"/>
      <c r="D8" s="20"/>
    </row>
    <row r="9" spans="1:4" x14ac:dyDescent="0.25">
      <c r="A9" s="4">
        <v>2130</v>
      </c>
      <c r="B9" s="18" t="s">
        <v>48</v>
      </c>
      <c r="C9" s="19"/>
      <c r="D9" s="20"/>
    </row>
    <row r="10" spans="1:4" x14ac:dyDescent="0.25">
      <c r="A10" s="8">
        <f>SUM(A3:A9)</f>
        <v>231869</v>
      </c>
      <c r="B10" s="43" t="s">
        <v>31</v>
      </c>
      <c r="C10" s="43"/>
      <c r="D10" s="43"/>
    </row>
    <row r="12" spans="1:4" x14ac:dyDescent="0.25">
      <c r="A12" s="26" t="s">
        <v>5</v>
      </c>
      <c r="B12" s="26"/>
      <c r="C12" s="26"/>
      <c r="D12" s="26"/>
    </row>
    <row r="13" spans="1:4" x14ac:dyDescent="0.25">
      <c r="A13" s="4">
        <v>68462</v>
      </c>
      <c r="B13" s="47" t="s">
        <v>17</v>
      </c>
      <c r="C13" s="47"/>
      <c r="D13" s="47"/>
    </row>
    <row r="14" spans="1:4" x14ac:dyDescent="0.25">
      <c r="A14" s="4">
        <v>65252</v>
      </c>
      <c r="B14" s="47" t="s">
        <v>16</v>
      </c>
      <c r="C14" s="47"/>
      <c r="D14" s="47"/>
    </row>
    <row r="15" spans="1:4" x14ac:dyDescent="0.25">
      <c r="A15" s="4">
        <f>26126+18032</f>
        <v>44158</v>
      </c>
      <c r="B15" s="47" t="s">
        <v>14</v>
      </c>
      <c r="C15" s="47"/>
      <c r="D15" s="47"/>
    </row>
    <row r="16" spans="1:4" x14ac:dyDescent="0.25">
      <c r="A16" s="4">
        <f>2000+168+100+2000+195+2225+6900+1557.5+11064</f>
        <v>26209.5</v>
      </c>
      <c r="B16" s="28" t="s">
        <v>23</v>
      </c>
      <c r="C16" s="28"/>
      <c r="D16" s="28"/>
    </row>
    <row r="17" spans="1:4" x14ac:dyDescent="0.25">
      <c r="A17" s="4">
        <v>14000</v>
      </c>
      <c r="B17" s="47" t="s">
        <v>18</v>
      </c>
      <c r="C17" s="47"/>
      <c r="D17" s="47"/>
    </row>
    <row r="18" spans="1:4" x14ac:dyDescent="0.25">
      <c r="A18" s="4">
        <f>1100+798+4110+2970+162+416+280</f>
        <v>9836</v>
      </c>
      <c r="B18" s="27" t="s">
        <v>30</v>
      </c>
      <c r="C18" s="27"/>
      <c r="D18" s="27"/>
    </row>
    <row r="19" spans="1:4" x14ac:dyDescent="0.25">
      <c r="A19" s="4">
        <v>6000</v>
      </c>
      <c r="B19" s="47" t="s">
        <v>13</v>
      </c>
      <c r="C19" s="47"/>
      <c r="D19" s="47"/>
    </row>
    <row r="20" spans="1:4" x14ac:dyDescent="0.25">
      <c r="A20" s="4">
        <f>295</f>
        <v>295</v>
      </c>
      <c r="B20" s="47" t="s">
        <v>12</v>
      </c>
      <c r="C20" s="47"/>
      <c r="D20" s="47"/>
    </row>
    <row r="21" spans="1:4" x14ac:dyDescent="0.25">
      <c r="A21" s="9">
        <f>SUM(A13:A20)</f>
        <v>234212.5</v>
      </c>
      <c r="B21" s="25" t="s">
        <v>6</v>
      </c>
      <c r="C21" s="25"/>
      <c r="D21" s="25"/>
    </row>
  </sheetData>
  <mergeCells count="19">
    <mergeCell ref="B21:D21"/>
    <mergeCell ref="A12:D12"/>
    <mergeCell ref="B17:D17"/>
    <mergeCell ref="B20:D20"/>
    <mergeCell ref="B19:D19"/>
    <mergeCell ref="B13:D13"/>
    <mergeCell ref="B14:D14"/>
    <mergeCell ref="B15:D15"/>
    <mergeCell ref="B16:D16"/>
    <mergeCell ref="B18:D18"/>
    <mergeCell ref="A2:D2"/>
    <mergeCell ref="B3:D3"/>
    <mergeCell ref="B4:D4"/>
    <mergeCell ref="B10:D10"/>
    <mergeCell ref="B5:D5"/>
    <mergeCell ref="B6:D6"/>
    <mergeCell ref="B8:D8"/>
    <mergeCell ref="B9:D9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Тяжелобольные дети</vt:lpstr>
      <vt:lpstr>Дети-сироты</vt:lpstr>
      <vt:lpstr>Организация чудес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Инна</cp:lastModifiedBy>
  <dcterms:created xsi:type="dcterms:W3CDTF">2018-02-28T19:38:51Z</dcterms:created>
  <dcterms:modified xsi:type="dcterms:W3CDTF">2019-01-21T14:04:17Z</dcterms:modified>
</cp:coreProperties>
</file>