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X64\public\Фонд\Отдел фандрайзинга\Фин. отчеты\2019\февраль\"/>
    </mc:Choice>
  </mc:AlternateContent>
  <bookViews>
    <workbookView xWindow="0" yWindow="0" windowWidth="17190" windowHeight="6855"/>
  </bookViews>
  <sheets>
    <sheet name="Работа проектов и служб" sheetId="1" r:id="rId1"/>
    <sheet name="Организация чудес" sheetId="4" r:id="rId2"/>
  </sheets>
  <calcPr calcId="162913"/>
</workbook>
</file>

<file path=xl/calcChain.xml><?xml version="1.0" encoding="utf-8"?>
<calcChain xmlns="http://schemas.openxmlformats.org/spreadsheetml/2006/main">
  <c r="A87" i="1" l="1"/>
  <c r="A88" i="1"/>
  <c r="A77" i="1"/>
  <c r="A67" i="1"/>
  <c r="A59" i="1"/>
  <c r="A52" i="1"/>
  <c r="A42" i="1"/>
  <c r="A18" i="1"/>
  <c r="A11" i="1"/>
  <c r="A100" i="1"/>
  <c r="A11" i="4"/>
  <c r="A115" i="1"/>
  <c r="A108" i="1"/>
  <c r="A101" i="1"/>
  <c r="C3" i="1" l="1"/>
  <c r="A23" i="1"/>
  <c r="A26" i="1"/>
  <c r="A25" i="1"/>
  <c r="A55" i="1" l="1"/>
  <c r="A45" i="1"/>
  <c r="A94" i="1" l="1"/>
</calcChain>
</file>

<file path=xl/sharedStrings.xml><?xml version="1.0" encoding="utf-8"?>
<sst xmlns="http://schemas.openxmlformats.org/spreadsheetml/2006/main" count="112" uniqueCount="68">
  <si>
    <t>проект "Служба скорых чудес"</t>
  </si>
  <si>
    <t>проект "Больничные мамы"</t>
  </si>
  <si>
    <t>Итого по проекту</t>
  </si>
  <si>
    <t>общие расходы</t>
  </si>
  <si>
    <t>итого расходов</t>
  </si>
  <si>
    <t>проект "Рядом с мамой"</t>
  </si>
  <si>
    <t>проект "Донорство ума"</t>
  </si>
  <si>
    <t>проект "В домике"</t>
  </si>
  <si>
    <t>услуги операторов связи: работа горячей линии, доступ в интернет в офисе</t>
  </si>
  <si>
    <t>коммунальные платежи за офис</t>
  </si>
  <si>
    <t>транспортные расходы (ТО, ГСМ, такси)</t>
  </si>
  <si>
    <t>канцелярия, офисная орг.техника и ее обслуживание</t>
  </si>
  <si>
    <t>проект "Стань Дедом Морозом!"</t>
  </si>
  <si>
    <t>проект "Вернуть будущее"</t>
  </si>
  <si>
    <t>банковское обслуживание</t>
  </si>
  <si>
    <t xml:space="preserve">бухгалтерское обслуживание </t>
  </si>
  <si>
    <t xml:space="preserve">управление фондом </t>
  </si>
  <si>
    <t>страховые взносы и НДФЛ</t>
  </si>
  <si>
    <t>расходы на содержание проекта (з/п координатора)</t>
  </si>
  <si>
    <t>расходы на содержание проекта (пропаганда и финансирование чудес)</t>
  </si>
  <si>
    <t>проект "Больше жизни"</t>
  </si>
  <si>
    <t>благотворительная помощь АНО "Сами" на работу СКЖ</t>
  </si>
  <si>
    <t>Служба качества жизни (СКЖ)</t>
  </si>
  <si>
    <t>Служба проката</t>
  </si>
  <si>
    <t>Служба сохранения семей</t>
  </si>
  <si>
    <t>Служба заботы</t>
  </si>
  <si>
    <t>расходы на содержание проекта (з/п координатора) - финансируется за счет АНО "Сами"</t>
  </si>
  <si>
    <t>набор для откашливателя (10 шт)</t>
  </si>
  <si>
    <t>контейнер для дезинфекции прокатного оборудования</t>
  </si>
  <si>
    <t>организация переезда СКЖ в новое помещение</t>
  </si>
  <si>
    <t>услуги стоматолога для воспитанника ЦПД г.Пермь</t>
  </si>
  <si>
    <t>услуги стоматолога для подопечных СКЖ</t>
  </si>
  <si>
    <t>аренда конференц-зала для проведения стратегической сессии</t>
  </si>
  <si>
    <t>оплата обучения специалистов ЦПД г.Перми в АНО "СПб Институт раннего вмешательства" (Санкт-Петербург)</t>
  </si>
  <si>
    <t>поездка невролога для проведения консультаций в детском доме-интернате п. Рудничный</t>
  </si>
  <si>
    <t>организация семинара по созданию семейного окружения и работе по технологии "Забота с уважением" для сотрудников детских домов-интернатов в п. Рудничный и г. Оса</t>
  </si>
  <si>
    <t>доставка биообразцов потенциальных доноров на HLA-типирование в г. Казань</t>
  </si>
  <si>
    <t>оплата услуг сиделок, сопровождающих детей в стационарах</t>
  </si>
  <si>
    <t>средства гигиены, детское питание и медикаменты для подопечных проекта</t>
  </si>
  <si>
    <t>продукты для подопечных проекта</t>
  </si>
  <si>
    <t>мебель для подопечных проекта</t>
  </si>
  <si>
    <t>покупка офисной орг.техники</t>
  </si>
  <si>
    <t>услуги сурдопереводчика</t>
  </si>
  <si>
    <t>размещение вакансии специалиста на портале Зарплата.ру</t>
  </si>
  <si>
    <t>офисная мебель для специалистов службы</t>
  </si>
  <si>
    <t>шприцы для кормления для подопечной Василисы Кудаченковой</t>
  </si>
  <si>
    <t>катетеры для подопечного Саши Аскарова</t>
  </si>
  <si>
    <t>расходы на проживание Оли Тупицыной во время обследования в г. Гамбург (Германия)</t>
  </si>
  <si>
    <t>аспирационные катетеры, клапаны, дыхательные трубки и воздушные фильтры для подопечных Бобылевой Д, Воробьева А, Метляевой И, Шардиной А</t>
  </si>
  <si>
    <t>маска к НИВЛ для подопечного Егора Ильина</t>
  </si>
  <si>
    <t>аспиратор, трубки, фильтры, зонды, катетеры для подопечного Эльвира Рангулова</t>
  </si>
  <si>
    <t>генетический анализ для подопечного Дениса Морщинина</t>
  </si>
  <si>
    <t>маски для подопечных Балдина, Ерина М, Лабутина А, Петуниной А</t>
  </si>
  <si>
    <t>расходные материалы (трубки, фильтры, зонды, шприцы, катетеры), кислородный концентратор, насос, стойка, функциональная кровать и матрац для подопечного Саши Лушникова</t>
  </si>
  <si>
    <t>кислородный концентратор для подопечной Маши Мартюшовой</t>
  </si>
  <si>
    <t>мешок Амбу для подопечной Даши Вахрушевой</t>
  </si>
  <si>
    <t>катетер для подопечного Саши Хана</t>
  </si>
  <si>
    <t>ж/д билеты для подопечной Маши Осокиной и ее сопровождающей мамы в г. Санкт-Петербург и г.Москва (и обратно) для прохождения обследований</t>
  </si>
  <si>
    <t>авиа билеты для подопечного Артема Мусалимова и его сопровождающей мамы в г. Москва для прохождения обследования</t>
  </si>
  <si>
    <t>кислородный концентратор, катетеры, трахеостомические трубки и салфетки для подопечной Лизы Завьяловой</t>
  </si>
  <si>
    <t>оплата такси подопечным и их сопровождающим от ж/д вокзала|аэропорта к местам обследований</t>
  </si>
  <si>
    <t>доставка биообразцов пациентов Детского онкогематологического центра им Ф.П. Гааза для проведения лабораторной диагностики в НМИЦ ДГОИ им. Д. Рогачева, г. Москва</t>
  </si>
  <si>
    <t>организация съемки в больнице (покупка халата и шапочки)</t>
  </si>
  <si>
    <t>Потрачено в феврале на помощь подопечным фонда "Дедморозим"</t>
  </si>
  <si>
    <t>Расходы благотворительного фонда "Дедморозим" // февраль 2019</t>
  </si>
  <si>
    <t>оплата услуг специалистов службы (координатор семей, психологи, юрист, соц.работник) - средства Фонда президентских грантов</t>
  </si>
  <si>
    <t>организация семинара по защите детей от жестокого обращения от "Национального фонда защиты детей от жесткого обращения"</t>
  </si>
  <si>
    <t>массажный коврик для занятий с подопечными СКЖ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</si>
</sst>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left"/>
    </xf>
    <xf numFmtId="164" fontId="3" fillId="2" borderId="0" xfId="0" applyNumberFormat="1" applyFont="1" applyFill="1" applyAlignment="1">
      <alignment horizontal="right"/>
    </xf>
    <xf numFmtId="2" fontId="0" fillId="0" borderId="0" xfId="0" applyNumberFormat="1" applyFill="1" applyBorder="1"/>
    <xf numFmtId="2" fontId="0" fillId="4" borderId="1" xfId="0" applyNumberFormat="1" applyFill="1" applyBorder="1"/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2" fontId="1" fillId="4" borderId="1" xfId="0" applyNumberFormat="1" applyFont="1" applyFill="1" applyBorder="1" applyAlignment="1">
      <alignment vertical="center"/>
    </xf>
    <xf numFmtId="2" fontId="1" fillId="4" borderId="1" xfId="0" applyNumberFormat="1" applyFont="1" applyFill="1" applyBorder="1"/>
    <xf numFmtId="2" fontId="0" fillId="6" borderId="1" xfId="0" applyNumberFormat="1" applyFill="1" applyBorder="1"/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Border="1" applyAlignment="1"/>
    <xf numFmtId="0" fontId="0" fillId="0" borderId="0" xfId="0" applyFill="1" applyBorder="1"/>
    <xf numFmtId="2" fontId="1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0" fontId="0" fillId="0" borderId="0" xfId="0" applyAlignment="1"/>
    <xf numFmtId="0" fontId="0" fillId="0" borderId="0" xfId="0" applyAlignment="1">
      <alignment wrapText="1"/>
    </xf>
    <xf numFmtId="2" fontId="0" fillId="0" borderId="0" xfId="0" applyNumberFormat="1"/>
    <xf numFmtId="0" fontId="0" fillId="0" borderId="0" xfId="0" applyFill="1"/>
    <xf numFmtId="2" fontId="0" fillId="4" borderId="2" xfId="0" applyNumberFormat="1" applyFill="1" applyBorder="1"/>
    <xf numFmtId="0" fontId="0" fillId="5" borderId="2" xfId="0" applyFill="1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3" xfId="0" applyFill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5" borderId="1" xfId="0" applyFill="1" applyBorder="1" applyAlignment="1">
      <alignment horizontal="left" wrapText="1"/>
    </xf>
    <xf numFmtId="0" fontId="0" fillId="6" borderId="2" xfId="0" applyFill="1" applyBorder="1" applyAlignment="1">
      <alignment horizontal="center" wrapText="1"/>
    </xf>
    <xf numFmtId="0" fontId="0" fillId="6" borderId="4" xfId="0" applyFill="1" applyBorder="1" applyAlignment="1">
      <alignment horizontal="center" wrapText="1"/>
    </xf>
    <xf numFmtId="0" fontId="0" fillId="6" borderId="3" xfId="0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0" fontId="1" fillId="4" borderId="1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center"/>
    </xf>
    <xf numFmtId="0" fontId="0" fillId="5" borderId="2" xfId="0" applyFill="1" applyBorder="1" applyAlignment="1">
      <alignment horizontal="left"/>
    </xf>
    <xf numFmtId="0" fontId="0" fillId="5" borderId="4" xfId="0" applyFill="1" applyBorder="1" applyAlignment="1">
      <alignment horizontal="left"/>
    </xf>
    <xf numFmtId="0" fontId="0" fillId="5" borderId="3" xfId="0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 wrapText="1"/>
    </xf>
    <xf numFmtId="0" fontId="1" fillId="4" borderId="4" xfId="0" applyFont="1" applyFill="1" applyBorder="1" applyAlignment="1">
      <alignment horizontal="left" wrapText="1"/>
    </xf>
    <xf numFmtId="0" fontId="1" fillId="4" borderId="3" xfId="0" applyFont="1" applyFill="1" applyBorder="1" applyAlignment="1">
      <alignment horizontal="left" wrapText="1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0" fillId="0" borderId="2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wrapText="1"/>
    </xf>
    <xf numFmtId="0" fontId="0" fillId="0" borderId="2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5" borderId="1" xfId="0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16"/>
  <sheetViews>
    <sheetView tabSelected="1" workbookViewId="0">
      <selection activeCell="G3" sqref="G3"/>
    </sheetView>
  </sheetViews>
  <sheetFormatPr defaultColWidth="8.85546875" defaultRowHeight="15" x14ac:dyDescent="0.25"/>
  <cols>
    <col min="1" max="1" width="13.7109375" customWidth="1"/>
    <col min="2" max="2" width="23.7109375" customWidth="1"/>
    <col min="3" max="3" width="14" customWidth="1"/>
    <col min="4" max="4" width="51" customWidth="1"/>
    <col min="6" max="6" width="18.85546875" customWidth="1"/>
    <col min="8" max="8" width="18.85546875" customWidth="1"/>
  </cols>
  <sheetData>
    <row r="1" spans="1:41" ht="15.75" x14ac:dyDescent="0.25">
      <c r="A1" s="50" t="s">
        <v>64</v>
      </c>
      <c r="B1" s="50"/>
      <c r="C1" s="50"/>
      <c r="D1" s="50"/>
    </row>
    <row r="2" spans="1:41" x14ac:dyDescent="0.25">
      <c r="A2" s="1"/>
      <c r="B2" s="1"/>
      <c r="C2" s="1"/>
      <c r="D2" s="1"/>
    </row>
    <row r="3" spans="1:41" ht="29.25" customHeight="1" x14ac:dyDescent="0.25">
      <c r="A3" s="51" t="s">
        <v>63</v>
      </c>
      <c r="B3" s="51"/>
      <c r="C3" s="2">
        <f>A11+A18+A42+A52+A59+A67+A77+A88+A94+A101+A108+A115+'Организация чудес'!A11</f>
        <v>2894912.6856266665</v>
      </c>
      <c r="D3" s="1"/>
    </row>
    <row r="4" spans="1:41" x14ac:dyDescent="0.25">
      <c r="C4" s="1"/>
      <c r="D4" s="1"/>
    </row>
    <row r="5" spans="1:41" x14ac:dyDescent="0.25">
      <c r="A5" s="33" t="s">
        <v>13</v>
      </c>
      <c r="B5" s="33"/>
      <c r="C5" s="33"/>
      <c r="D5" s="33"/>
    </row>
    <row r="6" spans="1:41" ht="15" customHeight="1" x14ac:dyDescent="0.25">
      <c r="A6" s="4">
        <v>18250</v>
      </c>
      <c r="B6" s="24" t="s">
        <v>34</v>
      </c>
      <c r="C6" s="25"/>
      <c r="D6" s="26"/>
    </row>
    <row r="7" spans="1:41" ht="29.1" customHeight="1" x14ac:dyDescent="0.25">
      <c r="A7" s="4">
        <v>118581.32</v>
      </c>
      <c r="B7" s="24" t="s">
        <v>35</v>
      </c>
      <c r="C7" s="25"/>
      <c r="D7" s="26"/>
    </row>
    <row r="8" spans="1:41" x14ac:dyDescent="0.25">
      <c r="A8" s="9">
        <v>17241.666666666668</v>
      </c>
      <c r="B8" s="27" t="s">
        <v>18</v>
      </c>
      <c r="C8" s="27"/>
      <c r="D8" s="27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</row>
    <row r="9" spans="1:41" x14ac:dyDescent="0.25">
      <c r="A9" s="9">
        <v>13916.108333333334</v>
      </c>
      <c r="B9" s="27" t="s">
        <v>19</v>
      </c>
      <c r="C9" s="27"/>
      <c r="D9" s="27"/>
      <c r="H9" s="19"/>
      <c r="I9" s="14"/>
      <c r="J9" s="15"/>
      <c r="K9" s="15"/>
      <c r="L9" s="15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</row>
    <row r="10" spans="1:41" x14ac:dyDescent="0.25">
      <c r="A10" s="9">
        <v>10344.381300000001</v>
      </c>
      <c r="B10" s="31" t="s">
        <v>17</v>
      </c>
      <c r="C10" s="31"/>
      <c r="D10" s="31"/>
      <c r="H10" s="19"/>
      <c r="I10" s="14"/>
      <c r="J10" s="15"/>
      <c r="K10" s="15"/>
      <c r="L10" s="15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</row>
    <row r="11" spans="1:41" x14ac:dyDescent="0.25">
      <c r="A11" s="7">
        <f>SUM(A6:A10)</f>
        <v>178333.47630000001</v>
      </c>
      <c r="B11" s="32" t="s">
        <v>2</v>
      </c>
      <c r="C11" s="32"/>
      <c r="D11" s="32"/>
      <c r="H11" s="19"/>
      <c r="I11" s="14"/>
      <c r="J11" s="15"/>
      <c r="K11" s="15"/>
      <c r="L11" s="15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</row>
    <row r="12" spans="1:41" x14ac:dyDescent="0.25">
      <c r="H12" s="19"/>
      <c r="I12" s="14"/>
      <c r="J12" s="15"/>
      <c r="K12" s="15"/>
      <c r="L12" s="15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</row>
    <row r="13" spans="1:41" x14ac:dyDescent="0.25">
      <c r="A13" s="33" t="s">
        <v>6</v>
      </c>
      <c r="B13" s="33"/>
      <c r="C13" s="33"/>
      <c r="D13" s="33"/>
      <c r="H13" s="19"/>
      <c r="I13" s="14"/>
      <c r="J13" s="15"/>
      <c r="K13" s="15"/>
      <c r="L13" s="15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</row>
    <row r="14" spans="1:41" x14ac:dyDescent="0.25">
      <c r="A14" s="4">
        <v>10086.959999999999</v>
      </c>
      <c r="B14" s="52" t="s">
        <v>36</v>
      </c>
      <c r="C14" s="53"/>
      <c r="D14" s="54"/>
      <c r="H14" s="19"/>
      <c r="I14" s="14"/>
      <c r="J14" s="15"/>
      <c r="K14" s="15"/>
      <c r="L14" s="15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</row>
    <row r="15" spans="1:41" x14ac:dyDescent="0.25">
      <c r="A15" s="9">
        <v>19252</v>
      </c>
      <c r="B15" s="27" t="s">
        <v>18</v>
      </c>
      <c r="C15" s="27"/>
      <c r="D15" s="27"/>
      <c r="H15" s="19"/>
      <c r="I15" s="14"/>
      <c r="J15" s="15"/>
      <c r="K15" s="15"/>
      <c r="L15" s="15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</row>
    <row r="16" spans="1:41" x14ac:dyDescent="0.25">
      <c r="A16" s="9">
        <v>13916.108333333334</v>
      </c>
      <c r="B16" s="27" t="s">
        <v>19</v>
      </c>
      <c r="C16" s="27"/>
      <c r="D16" s="27"/>
      <c r="H16" s="19"/>
      <c r="I16" s="14"/>
      <c r="J16" s="15"/>
      <c r="K16" s="15"/>
      <c r="L16" s="15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</row>
    <row r="17" spans="1:41" x14ac:dyDescent="0.25">
      <c r="A17" s="9">
        <v>11011.811966666668</v>
      </c>
      <c r="B17" s="31" t="s">
        <v>17</v>
      </c>
      <c r="C17" s="31"/>
      <c r="D17" s="31"/>
      <c r="H17" s="19"/>
      <c r="I17" s="14"/>
      <c r="J17" s="15"/>
      <c r="K17" s="15"/>
      <c r="L17" s="15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x14ac:dyDescent="0.25">
      <c r="A18" s="8">
        <f>SUM(A14:A17)</f>
        <v>54266.880299999997</v>
      </c>
      <c r="B18" s="46" t="s">
        <v>2</v>
      </c>
      <c r="C18" s="46"/>
      <c r="D18" s="46"/>
      <c r="H18" s="19"/>
      <c r="I18" s="14"/>
      <c r="J18" s="15"/>
      <c r="K18" s="15"/>
      <c r="L18" s="15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x14ac:dyDescent="0.25">
      <c r="H19" s="19"/>
      <c r="I19" s="14"/>
      <c r="J19" s="15"/>
      <c r="K19" s="15"/>
      <c r="L19" s="15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</row>
    <row r="20" spans="1:41" x14ac:dyDescent="0.25">
      <c r="A20" s="33" t="s">
        <v>0</v>
      </c>
      <c r="B20" s="33"/>
      <c r="C20" s="33"/>
      <c r="D20" s="33"/>
      <c r="F20" s="10"/>
      <c r="G20" s="10"/>
      <c r="H20" s="13"/>
      <c r="I20" s="13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5">
      <c r="A21" s="4">
        <v>2383.8000000000002</v>
      </c>
      <c r="B21" s="24" t="s">
        <v>45</v>
      </c>
      <c r="C21" s="25"/>
      <c r="D21" s="26"/>
      <c r="F21" s="10"/>
      <c r="G21" s="10"/>
      <c r="H21" s="13"/>
      <c r="I21" s="13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5">
      <c r="A22" s="4">
        <v>9000</v>
      </c>
      <c r="B22" s="24" t="s">
        <v>46</v>
      </c>
      <c r="C22" s="25"/>
      <c r="D22" s="26"/>
      <c r="F22" s="10"/>
      <c r="G22" s="10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ht="15" customHeight="1" x14ac:dyDescent="0.25">
      <c r="A23" s="4">
        <f>83700+16984</f>
        <v>100684</v>
      </c>
      <c r="B23" s="24" t="s">
        <v>59</v>
      </c>
      <c r="C23" s="25"/>
      <c r="D23" s="26"/>
      <c r="F23" s="10"/>
      <c r="G23" s="10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5">
      <c r="A24" s="4">
        <v>1333.45</v>
      </c>
      <c r="B24" s="24" t="s">
        <v>47</v>
      </c>
      <c r="C24" s="25"/>
      <c r="D24" s="26"/>
      <c r="F24" s="10"/>
      <c r="G24" s="10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ht="30.95" customHeight="1" x14ac:dyDescent="0.25">
      <c r="A25" s="4">
        <f>20644+9680+31011.6</f>
        <v>61335.6</v>
      </c>
      <c r="B25" s="24" t="s">
        <v>48</v>
      </c>
      <c r="C25" s="25"/>
      <c r="D25" s="26"/>
      <c r="F25" s="10"/>
      <c r="G25" s="10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ht="30" customHeight="1" x14ac:dyDescent="0.25">
      <c r="A26" s="4">
        <f>52500+27488.8+111700+33900</f>
        <v>225588.8</v>
      </c>
      <c r="B26" s="24" t="s">
        <v>53</v>
      </c>
      <c r="C26" s="25"/>
      <c r="D26" s="26"/>
    </row>
    <row r="27" spans="1:41" ht="15" customHeight="1" x14ac:dyDescent="0.25">
      <c r="A27" s="4">
        <v>16000</v>
      </c>
      <c r="B27" s="24" t="s">
        <v>49</v>
      </c>
      <c r="C27" s="25"/>
      <c r="D27" s="26"/>
      <c r="F27" s="10"/>
      <c r="G27" s="10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ht="15" customHeight="1" x14ac:dyDescent="0.25">
      <c r="A28" s="4">
        <v>39000</v>
      </c>
      <c r="B28" s="24" t="s">
        <v>51</v>
      </c>
      <c r="C28" s="25"/>
      <c r="D28" s="26"/>
      <c r="F28" s="10"/>
      <c r="G28" s="10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ht="32.1" customHeight="1" x14ac:dyDescent="0.25">
      <c r="A29" s="4">
        <v>24652.5</v>
      </c>
      <c r="B29" s="21" t="s">
        <v>57</v>
      </c>
      <c r="C29" s="22"/>
      <c r="D29" s="23"/>
      <c r="F29" s="10"/>
      <c r="G29" s="10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ht="15" customHeight="1" x14ac:dyDescent="0.25">
      <c r="A30" s="4">
        <v>59070.8</v>
      </c>
      <c r="B30" s="24" t="s">
        <v>50</v>
      </c>
      <c r="C30" s="25"/>
      <c r="D30" s="26"/>
      <c r="F30" s="10"/>
      <c r="G30" s="10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ht="15" customHeight="1" x14ac:dyDescent="0.25">
      <c r="A31" s="4">
        <v>75500</v>
      </c>
      <c r="B31" s="24" t="s">
        <v>52</v>
      </c>
      <c r="C31" s="25"/>
      <c r="D31" s="26"/>
      <c r="F31" s="10"/>
      <c r="G31" s="10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ht="29.25" customHeight="1" x14ac:dyDescent="0.25">
      <c r="A32" s="4">
        <v>41000</v>
      </c>
      <c r="B32" s="24" t="s">
        <v>54</v>
      </c>
      <c r="C32" s="25"/>
      <c r="D32" s="26"/>
      <c r="F32" s="10"/>
      <c r="G32" s="10"/>
      <c r="H32" s="13"/>
      <c r="I32" s="13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1:41" ht="15" customHeight="1" x14ac:dyDescent="0.25">
      <c r="A33" s="4">
        <v>2850</v>
      </c>
      <c r="B33" s="24" t="s">
        <v>55</v>
      </c>
      <c r="C33" s="25"/>
      <c r="D33" s="26"/>
      <c r="F33" s="10"/>
      <c r="G33" s="10"/>
      <c r="H33" s="13"/>
      <c r="I33" s="13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1:41" x14ac:dyDescent="0.25">
      <c r="A34" s="4">
        <v>365</v>
      </c>
      <c r="B34" s="24" t="s">
        <v>56</v>
      </c>
      <c r="C34" s="25"/>
      <c r="D34" s="26"/>
      <c r="F34" s="10"/>
      <c r="G34" s="10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1:41" ht="29.1" customHeight="1" x14ac:dyDescent="0.25">
      <c r="A35" s="4">
        <v>10160</v>
      </c>
      <c r="B35" s="21" t="s">
        <v>58</v>
      </c>
      <c r="C35" s="22"/>
      <c r="D35" s="23"/>
      <c r="F35" s="10"/>
      <c r="G35" s="10"/>
    </row>
    <row r="36" spans="1:41" x14ac:dyDescent="0.25">
      <c r="A36" s="4">
        <v>472</v>
      </c>
      <c r="B36" s="24" t="s">
        <v>60</v>
      </c>
      <c r="C36" s="25"/>
      <c r="D36" s="26"/>
      <c r="F36" s="10"/>
      <c r="G36" s="10"/>
    </row>
    <row r="37" spans="1:41" ht="30.95" customHeight="1" x14ac:dyDescent="0.25">
      <c r="A37" s="4">
        <v>25195.26</v>
      </c>
      <c r="B37" s="24" t="s">
        <v>61</v>
      </c>
      <c r="C37" s="25"/>
      <c r="D37" s="26"/>
      <c r="F37" s="10"/>
      <c r="G37" s="10"/>
    </row>
    <row r="38" spans="1:41" ht="30.95" customHeight="1" x14ac:dyDescent="0.25">
      <c r="A38" s="4">
        <v>279</v>
      </c>
      <c r="B38" s="24" t="s">
        <v>62</v>
      </c>
      <c r="C38" s="25"/>
      <c r="D38" s="26"/>
      <c r="F38" s="10"/>
      <c r="G38" s="10"/>
    </row>
    <row r="39" spans="1:41" ht="15" customHeight="1" x14ac:dyDescent="0.25">
      <c r="A39" s="9">
        <v>19252</v>
      </c>
      <c r="B39" s="27" t="s">
        <v>18</v>
      </c>
      <c r="C39" s="27"/>
      <c r="D39" s="27"/>
      <c r="F39" s="11"/>
    </row>
    <row r="40" spans="1:41" x14ac:dyDescent="0.25">
      <c r="A40" s="9">
        <v>13916.108333333334</v>
      </c>
      <c r="B40" s="27" t="s">
        <v>19</v>
      </c>
      <c r="C40" s="27"/>
      <c r="D40" s="27"/>
      <c r="F40" s="11"/>
    </row>
    <row r="41" spans="1:41" x14ac:dyDescent="0.25">
      <c r="A41" s="9">
        <v>11011.811966666668</v>
      </c>
      <c r="B41" s="31" t="s">
        <v>17</v>
      </c>
      <c r="C41" s="31"/>
      <c r="D41" s="31"/>
      <c r="F41" s="12"/>
    </row>
    <row r="42" spans="1:41" x14ac:dyDescent="0.25">
      <c r="A42" s="8">
        <f>SUM(A21:A41)</f>
        <v>739050.13030000008</v>
      </c>
      <c r="B42" s="46" t="s">
        <v>2</v>
      </c>
      <c r="C42" s="46"/>
      <c r="D42" s="46"/>
    </row>
    <row r="44" spans="1:41" x14ac:dyDescent="0.25">
      <c r="A44" s="33" t="s">
        <v>20</v>
      </c>
      <c r="B44" s="33"/>
      <c r="C44" s="33"/>
      <c r="D44" s="33"/>
    </row>
    <row r="45" spans="1:41" x14ac:dyDescent="0.25">
      <c r="A45" s="4">
        <f>270000</f>
        <v>270000</v>
      </c>
      <c r="B45" s="24" t="s">
        <v>21</v>
      </c>
      <c r="C45" s="25"/>
      <c r="D45" s="26"/>
    </row>
    <row r="46" spans="1:41" s="13" customFormat="1" x14ac:dyDescent="0.25">
      <c r="A46" s="20">
        <v>1450</v>
      </c>
      <c r="B46" s="47" t="s">
        <v>31</v>
      </c>
      <c r="C46" s="48"/>
      <c r="D46" s="49"/>
    </row>
    <row r="47" spans="1:41" s="13" customFormat="1" ht="15.95" customHeight="1" x14ac:dyDescent="0.25">
      <c r="A47" s="20">
        <v>5100</v>
      </c>
      <c r="B47" s="47" t="s">
        <v>32</v>
      </c>
      <c r="C47" s="48"/>
      <c r="D47" s="49"/>
    </row>
    <row r="48" spans="1:41" s="13" customFormat="1" ht="15.95" customHeight="1" x14ac:dyDescent="0.25">
      <c r="A48" s="20">
        <v>2024</v>
      </c>
      <c r="B48" s="47" t="s">
        <v>67</v>
      </c>
      <c r="C48" s="48"/>
      <c r="D48" s="49"/>
    </row>
    <row r="49" spans="1:4" ht="15" customHeight="1" x14ac:dyDescent="0.25">
      <c r="A49" s="9">
        <v>42131</v>
      </c>
      <c r="B49" s="27" t="s">
        <v>18</v>
      </c>
      <c r="C49" s="27"/>
      <c r="D49" s="27"/>
    </row>
    <row r="50" spans="1:4" ht="15" customHeight="1" x14ac:dyDescent="0.25">
      <c r="A50" s="9">
        <v>13916.108333333334</v>
      </c>
      <c r="B50" s="27" t="s">
        <v>19</v>
      </c>
      <c r="C50" s="27"/>
      <c r="D50" s="27"/>
    </row>
    <row r="51" spans="1:4" x14ac:dyDescent="0.25">
      <c r="A51" s="9">
        <v>18607.639966666669</v>
      </c>
      <c r="B51" s="31" t="s">
        <v>17</v>
      </c>
      <c r="C51" s="31"/>
      <c r="D51" s="31"/>
    </row>
    <row r="52" spans="1:4" x14ac:dyDescent="0.25">
      <c r="A52" s="8">
        <f>SUM(A45:A51)</f>
        <v>353228.74829999998</v>
      </c>
      <c r="B52" s="43" t="s">
        <v>2</v>
      </c>
      <c r="C52" s="44"/>
      <c r="D52" s="45"/>
    </row>
    <row r="53" spans="1:4" s="13" customFormat="1" x14ac:dyDescent="0.25">
      <c r="A53" s="14"/>
      <c r="B53" s="15"/>
      <c r="C53" s="15"/>
      <c r="D53" s="15"/>
    </row>
    <row r="54" spans="1:4" s="13" customFormat="1" x14ac:dyDescent="0.25">
      <c r="A54" s="33" t="s">
        <v>22</v>
      </c>
      <c r="B54" s="33"/>
      <c r="C54" s="33"/>
      <c r="D54" s="33"/>
    </row>
    <row r="55" spans="1:4" s="13" customFormat="1" x14ac:dyDescent="0.25">
      <c r="A55" s="4">
        <f>34984+4000</f>
        <v>38984</v>
      </c>
      <c r="B55" s="47" t="s">
        <v>29</v>
      </c>
      <c r="C55" s="48"/>
      <c r="D55" s="49"/>
    </row>
    <row r="56" spans="1:4" s="13" customFormat="1" ht="15" customHeight="1" x14ac:dyDescent="0.25">
      <c r="A56" s="28" t="s">
        <v>26</v>
      </c>
      <c r="B56" s="29"/>
      <c r="C56" s="29"/>
      <c r="D56" s="30"/>
    </row>
    <row r="57" spans="1:4" s="13" customFormat="1" x14ac:dyDescent="0.25">
      <c r="A57" s="9">
        <v>13916.108333333334</v>
      </c>
      <c r="B57" s="27" t="s">
        <v>19</v>
      </c>
      <c r="C57" s="27"/>
      <c r="D57" s="27"/>
    </row>
    <row r="58" spans="1:4" s="13" customFormat="1" x14ac:dyDescent="0.25">
      <c r="A58" s="9">
        <v>4620.1479666666664</v>
      </c>
      <c r="B58" s="31" t="s">
        <v>17</v>
      </c>
      <c r="C58" s="31"/>
      <c r="D58" s="31"/>
    </row>
    <row r="59" spans="1:4" s="13" customFormat="1" x14ac:dyDescent="0.25">
      <c r="A59" s="8">
        <f>SUM(A55:A58)</f>
        <v>57520.256300000001</v>
      </c>
      <c r="B59" s="43" t="s">
        <v>2</v>
      </c>
      <c r="C59" s="44"/>
      <c r="D59" s="45"/>
    </row>
    <row r="60" spans="1:4" s="13" customFormat="1" x14ac:dyDescent="0.25">
      <c r="A60" s="14"/>
      <c r="B60" s="15"/>
      <c r="C60" s="15"/>
      <c r="D60" s="15"/>
    </row>
    <row r="61" spans="1:4" s="13" customFormat="1" x14ac:dyDescent="0.25">
      <c r="A61" s="33" t="s">
        <v>23</v>
      </c>
      <c r="B61" s="33"/>
      <c r="C61" s="33"/>
      <c r="D61" s="33"/>
    </row>
    <row r="62" spans="1:4" s="13" customFormat="1" x14ac:dyDescent="0.25">
      <c r="A62" s="4">
        <v>34000</v>
      </c>
      <c r="B62" s="24" t="s">
        <v>27</v>
      </c>
      <c r="C62" s="25"/>
      <c r="D62" s="26"/>
    </row>
    <row r="63" spans="1:4" s="13" customFormat="1" x14ac:dyDescent="0.25">
      <c r="A63" s="4">
        <v>2760</v>
      </c>
      <c r="B63" s="24" t="s">
        <v>28</v>
      </c>
      <c r="C63" s="25"/>
      <c r="D63" s="26"/>
    </row>
    <row r="64" spans="1:4" s="13" customFormat="1" ht="15" customHeight="1" x14ac:dyDescent="0.25">
      <c r="A64" s="28" t="s">
        <v>26</v>
      </c>
      <c r="B64" s="29"/>
      <c r="C64" s="29"/>
      <c r="D64" s="30"/>
    </row>
    <row r="65" spans="1:4" s="13" customFormat="1" x14ac:dyDescent="0.25">
      <c r="A65" s="9">
        <v>13916.108333333334</v>
      </c>
      <c r="B65" s="27" t="s">
        <v>19</v>
      </c>
      <c r="C65" s="27"/>
      <c r="D65" s="27"/>
    </row>
    <row r="66" spans="1:4" s="13" customFormat="1" x14ac:dyDescent="0.25">
      <c r="A66" s="9">
        <v>4620.1479666666664</v>
      </c>
      <c r="B66" s="31" t="s">
        <v>17</v>
      </c>
      <c r="C66" s="31"/>
      <c r="D66" s="31"/>
    </row>
    <row r="67" spans="1:4" s="13" customFormat="1" x14ac:dyDescent="0.25">
      <c r="A67" s="8">
        <f>SUM(A62:A66)</f>
        <v>55296.256300000001</v>
      </c>
      <c r="B67" s="43" t="s">
        <v>2</v>
      </c>
      <c r="C67" s="44"/>
      <c r="D67" s="45"/>
    </row>
    <row r="68" spans="1:4" s="13" customFormat="1" x14ac:dyDescent="0.25">
      <c r="A68" s="14"/>
      <c r="B68" s="15"/>
      <c r="C68" s="15"/>
      <c r="D68" s="15"/>
    </row>
    <row r="69" spans="1:4" x14ac:dyDescent="0.25">
      <c r="A69" s="33" t="s">
        <v>5</v>
      </c>
      <c r="B69" s="33"/>
      <c r="C69" s="33"/>
      <c r="D69" s="33"/>
    </row>
    <row r="70" spans="1:4" x14ac:dyDescent="0.25">
      <c r="A70" s="4">
        <v>131000</v>
      </c>
      <c r="B70" s="21" t="s">
        <v>66</v>
      </c>
      <c r="C70" s="22"/>
      <c r="D70" s="23"/>
    </row>
    <row r="71" spans="1:4" x14ac:dyDescent="0.25">
      <c r="A71" s="4">
        <v>24507.84</v>
      </c>
      <c r="B71" s="34" t="s">
        <v>38</v>
      </c>
      <c r="C71" s="35"/>
      <c r="D71" s="36"/>
    </row>
    <row r="72" spans="1:4" x14ac:dyDescent="0.25">
      <c r="A72" s="4">
        <v>12832.1</v>
      </c>
      <c r="B72" s="27" t="s">
        <v>39</v>
      </c>
      <c r="C72" s="27"/>
      <c r="D72" s="27"/>
    </row>
    <row r="73" spans="1:4" x14ac:dyDescent="0.25">
      <c r="A73" s="4">
        <v>27250</v>
      </c>
      <c r="B73" s="21" t="s">
        <v>40</v>
      </c>
      <c r="C73" s="22"/>
      <c r="D73" s="23"/>
    </row>
    <row r="74" spans="1:4" x14ac:dyDescent="0.25">
      <c r="A74" s="9">
        <v>14282.333333333334</v>
      </c>
      <c r="B74" s="27" t="s">
        <v>18</v>
      </c>
      <c r="C74" s="27"/>
      <c r="D74" s="27"/>
    </row>
    <row r="75" spans="1:4" ht="15" customHeight="1" x14ac:dyDescent="0.25">
      <c r="A75" s="9">
        <v>13916.108333333334</v>
      </c>
      <c r="B75" s="27" t="s">
        <v>19</v>
      </c>
      <c r="C75" s="27"/>
      <c r="D75" s="27"/>
    </row>
    <row r="76" spans="1:4" ht="15" customHeight="1" x14ac:dyDescent="0.25">
      <c r="A76" s="9">
        <v>9368.8546333333325</v>
      </c>
      <c r="B76" s="31" t="s">
        <v>17</v>
      </c>
      <c r="C76" s="31"/>
      <c r="D76" s="31"/>
    </row>
    <row r="77" spans="1:4" x14ac:dyDescent="0.25">
      <c r="A77" s="7">
        <f>SUM(A70:A76)</f>
        <v>233157.23630000002</v>
      </c>
      <c r="B77" s="32" t="s">
        <v>2</v>
      </c>
      <c r="C77" s="32"/>
      <c r="D77" s="32"/>
    </row>
    <row r="78" spans="1:4" x14ac:dyDescent="0.25">
      <c r="A78" s="3"/>
      <c r="B78" s="6"/>
      <c r="C78" s="6"/>
      <c r="D78" s="5"/>
    </row>
    <row r="79" spans="1:4" x14ac:dyDescent="0.25">
      <c r="A79" s="33" t="s">
        <v>24</v>
      </c>
      <c r="B79" s="33"/>
      <c r="C79" s="33"/>
      <c r="D79" s="33"/>
    </row>
    <row r="80" spans="1:4" ht="30" customHeight="1" x14ac:dyDescent="0.25">
      <c r="A80" s="4">
        <v>75000</v>
      </c>
      <c r="B80" s="21" t="s">
        <v>65</v>
      </c>
      <c r="C80" s="22"/>
      <c r="D80" s="23"/>
    </row>
    <row r="81" spans="1:4" ht="30.75" customHeight="1" x14ac:dyDescent="0.25">
      <c r="A81" s="4">
        <v>44698</v>
      </c>
      <c r="B81" s="21" t="s">
        <v>44</v>
      </c>
      <c r="C81" s="22"/>
      <c r="D81" s="23"/>
    </row>
    <row r="82" spans="1:4" x14ac:dyDescent="0.25">
      <c r="A82" s="4">
        <v>26990</v>
      </c>
      <c r="B82" s="21" t="s">
        <v>41</v>
      </c>
      <c r="C82" s="22"/>
      <c r="D82" s="23"/>
    </row>
    <row r="83" spans="1:4" x14ac:dyDescent="0.25">
      <c r="A83" s="4">
        <v>2500</v>
      </c>
      <c r="B83" s="31" t="s">
        <v>43</v>
      </c>
      <c r="C83" s="31"/>
      <c r="D83" s="31"/>
    </row>
    <row r="84" spans="1:4" x14ac:dyDescent="0.25">
      <c r="A84" s="4">
        <v>1800</v>
      </c>
      <c r="B84" s="21" t="s">
        <v>42</v>
      </c>
      <c r="C84" s="22"/>
      <c r="D84" s="23"/>
    </row>
    <row r="85" spans="1:4" x14ac:dyDescent="0.25">
      <c r="A85" s="9">
        <v>14282.333333333334</v>
      </c>
      <c r="B85" s="27" t="s">
        <v>18</v>
      </c>
      <c r="C85" s="27"/>
      <c r="D85" s="27"/>
    </row>
    <row r="86" spans="1:4" x14ac:dyDescent="0.25">
      <c r="A86" s="9">
        <v>13916.108333333334</v>
      </c>
      <c r="B86" s="27" t="s">
        <v>19</v>
      </c>
      <c r="C86" s="27"/>
      <c r="D86" s="27"/>
    </row>
    <row r="87" spans="1:4" ht="15" customHeight="1" x14ac:dyDescent="0.25">
      <c r="A87" s="9">
        <f>9361.88263333333+24900</f>
        <v>34261.882633333327</v>
      </c>
      <c r="B87" s="31" t="s">
        <v>17</v>
      </c>
      <c r="C87" s="31"/>
      <c r="D87" s="31"/>
    </row>
    <row r="88" spans="1:4" x14ac:dyDescent="0.25">
      <c r="A88" s="7">
        <f>SUM(A80:A87)</f>
        <v>213448.32430000001</v>
      </c>
      <c r="B88" s="32" t="s">
        <v>2</v>
      </c>
      <c r="C88" s="32"/>
      <c r="D88" s="32"/>
    </row>
    <row r="89" spans="1:4" x14ac:dyDescent="0.25">
      <c r="A89" s="3"/>
      <c r="B89" s="6"/>
      <c r="C89" s="6"/>
      <c r="D89" s="5"/>
    </row>
    <row r="90" spans="1:4" x14ac:dyDescent="0.25">
      <c r="A90" s="33" t="s">
        <v>1</v>
      </c>
      <c r="B90" s="33"/>
      <c r="C90" s="33"/>
      <c r="D90" s="33"/>
    </row>
    <row r="91" spans="1:4" ht="14.25" customHeight="1" x14ac:dyDescent="0.25">
      <c r="A91" s="9">
        <v>18690.5</v>
      </c>
      <c r="B91" s="27" t="s">
        <v>18</v>
      </c>
      <c r="C91" s="27"/>
      <c r="D91" s="27"/>
    </row>
    <row r="92" spans="1:4" x14ac:dyDescent="0.25">
      <c r="A92" s="9">
        <v>13916.108333333334</v>
      </c>
      <c r="B92" s="27" t="s">
        <v>19</v>
      </c>
      <c r="C92" s="27"/>
      <c r="D92" s="27"/>
    </row>
    <row r="93" spans="1:4" ht="15" customHeight="1" x14ac:dyDescent="0.25">
      <c r="A93" s="9">
        <v>10825.393966666667</v>
      </c>
      <c r="B93" s="31" t="s">
        <v>17</v>
      </c>
      <c r="C93" s="31"/>
      <c r="D93" s="31"/>
    </row>
    <row r="94" spans="1:4" x14ac:dyDescent="0.25">
      <c r="A94" s="7">
        <f>SUM(A91:A93)</f>
        <v>43432.0023</v>
      </c>
      <c r="B94" s="32" t="s">
        <v>2</v>
      </c>
      <c r="C94" s="32"/>
      <c r="D94" s="32"/>
    </row>
    <row r="95" spans="1:4" x14ac:dyDescent="0.25">
      <c r="C95" s="1"/>
      <c r="D95" s="1"/>
    </row>
    <row r="96" spans="1:4" x14ac:dyDescent="0.25">
      <c r="A96" s="33" t="s">
        <v>25</v>
      </c>
      <c r="B96" s="33"/>
      <c r="C96" s="33"/>
      <c r="D96" s="33"/>
    </row>
    <row r="97" spans="1:4" x14ac:dyDescent="0.25">
      <c r="A97" s="4">
        <v>418330.66</v>
      </c>
      <c r="B97" s="31" t="s">
        <v>37</v>
      </c>
      <c r="C97" s="31"/>
      <c r="D97" s="31"/>
    </row>
    <row r="98" spans="1:4" x14ac:dyDescent="0.25">
      <c r="A98" s="9">
        <v>18690.5</v>
      </c>
      <c r="B98" s="27" t="s">
        <v>18</v>
      </c>
      <c r="C98" s="27"/>
      <c r="D98" s="27"/>
    </row>
    <row r="99" spans="1:4" x14ac:dyDescent="0.25">
      <c r="A99" s="9">
        <v>13916.108333333334</v>
      </c>
      <c r="B99" s="27" t="s">
        <v>19</v>
      </c>
      <c r="C99" s="27"/>
      <c r="D99" s="27"/>
    </row>
    <row r="100" spans="1:4" x14ac:dyDescent="0.25">
      <c r="A100" s="9">
        <f>10825.3939666667+44822.875</f>
        <v>55648.268966666699</v>
      </c>
      <c r="B100" s="31" t="s">
        <v>17</v>
      </c>
      <c r="C100" s="31"/>
      <c r="D100" s="31"/>
    </row>
    <row r="101" spans="1:4" x14ac:dyDescent="0.25">
      <c r="A101" s="7">
        <f>SUM(A97:A100)</f>
        <v>506585.53730000003</v>
      </c>
      <c r="B101" s="32" t="s">
        <v>2</v>
      </c>
      <c r="C101" s="32"/>
      <c r="D101" s="32"/>
    </row>
    <row r="103" spans="1:4" ht="15" customHeight="1" x14ac:dyDescent="0.25">
      <c r="A103" s="37" t="s">
        <v>12</v>
      </c>
      <c r="B103" s="38"/>
      <c r="C103" s="38"/>
      <c r="D103" s="39"/>
    </row>
    <row r="104" spans="1:4" ht="15" customHeight="1" x14ac:dyDescent="0.25">
      <c r="A104" s="4">
        <v>16240</v>
      </c>
      <c r="B104" s="24" t="s">
        <v>30</v>
      </c>
      <c r="C104" s="25"/>
      <c r="D104" s="26"/>
    </row>
    <row r="105" spans="1:4" ht="15" customHeight="1" x14ac:dyDescent="0.25">
      <c r="A105" s="9">
        <v>17241.666666666668</v>
      </c>
      <c r="B105" s="27" t="s">
        <v>18</v>
      </c>
      <c r="C105" s="27"/>
      <c r="D105" s="27"/>
    </row>
    <row r="106" spans="1:4" x14ac:dyDescent="0.25">
      <c r="A106" s="9">
        <v>13916.108333333334</v>
      </c>
      <c r="B106" s="27" t="s">
        <v>19</v>
      </c>
      <c r="C106" s="27"/>
      <c r="D106" s="27"/>
    </row>
    <row r="107" spans="1:4" x14ac:dyDescent="0.25">
      <c r="A107" s="9">
        <v>10344.381300000001</v>
      </c>
      <c r="B107" s="31" t="s">
        <v>17</v>
      </c>
      <c r="C107" s="31"/>
      <c r="D107" s="31"/>
    </row>
    <row r="108" spans="1:4" x14ac:dyDescent="0.25">
      <c r="A108" s="7">
        <f>SUM(A104:A107)</f>
        <v>57742.15630000001</v>
      </c>
      <c r="B108" s="32" t="s">
        <v>2</v>
      </c>
      <c r="C108" s="32"/>
      <c r="D108" s="32"/>
    </row>
    <row r="109" spans="1:4" ht="15" customHeight="1" x14ac:dyDescent="0.25"/>
    <row r="110" spans="1:4" ht="15" customHeight="1" x14ac:dyDescent="0.25">
      <c r="A110" s="37" t="s">
        <v>7</v>
      </c>
      <c r="B110" s="38"/>
      <c r="C110" s="38"/>
      <c r="D110" s="39"/>
    </row>
    <row r="111" spans="1:4" x14ac:dyDescent="0.25">
      <c r="A111" s="4">
        <v>26000</v>
      </c>
      <c r="B111" s="24" t="s">
        <v>33</v>
      </c>
      <c r="C111" s="25"/>
      <c r="D111" s="26"/>
    </row>
    <row r="112" spans="1:4" ht="15" customHeight="1" x14ac:dyDescent="0.25">
      <c r="A112" s="9">
        <v>14282.333333333334</v>
      </c>
      <c r="B112" s="27" t="s">
        <v>18</v>
      </c>
      <c r="C112" s="27"/>
      <c r="D112" s="27"/>
    </row>
    <row r="113" spans="1:4" x14ac:dyDescent="0.25">
      <c r="A113" s="9">
        <v>13916.11</v>
      </c>
      <c r="B113" s="27" t="s">
        <v>19</v>
      </c>
      <c r="C113" s="27"/>
      <c r="D113" s="27"/>
    </row>
    <row r="114" spans="1:4" ht="15" customHeight="1" x14ac:dyDescent="0.25">
      <c r="A114" s="9">
        <v>9368.8546333333325</v>
      </c>
      <c r="B114" s="31" t="s">
        <v>17</v>
      </c>
      <c r="C114" s="31"/>
      <c r="D114" s="31"/>
    </row>
    <row r="115" spans="1:4" ht="15" customHeight="1" x14ac:dyDescent="0.25">
      <c r="A115" s="7">
        <f>SUM(A111:A114)</f>
        <v>63567.297966666665</v>
      </c>
      <c r="B115" s="40" t="s">
        <v>2</v>
      </c>
      <c r="C115" s="41"/>
      <c r="D115" s="42"/>
    </row>
    <row r="116" spans="1:4" ht="15" customHeight="1" x14ac:dyDescent="0.25"/>
  </sheetData>
  <mergeCells count="102">
    <mergeCell ref="A1:D1"/>
    <mergeCell ref="A3:B3"/>
    <mergeCell ref="A20:D20"/>
    <mergeCell ref="A13:D13"/>
    <mergeCell ref="B16:D16"/>
    <mergeCell ref="B18:D18"/>
    <mergeCell ref="B14:D14"/>
    <mergeCell ref="B17:D17"/>
    <mergeCell ref="B6:D6"/>
    <mergeCell ref="A5:D5"/>
    <mergeCell ref="B9:D9"/>
    <mergeCell ref="B11:D11"/>
    <mergeCell ref="B7:D7"/>
    <mergeCell ref="B21:D21"/>
    <mergeCell ref="B46:D46"/>
    <mergeCell ref="B47:D47"/>
    <mergeCell ref="B63:D63"/>
    <mergeCell ref="B55:D55"/>
    <mergeCell ref="B37:D37"/>
    <mergeCell ref="B33:D33"/>
    <mergeCell ref="B36:D36"/>
    <mergeCell ref="B35:D35"/>
    <mergeCell ref="B41:D41"/>
    <mergeCell ref="B51:D51"/>
    <mergeCell ref="B48:D48"/>
    <mergeCell ref="B10:D10"/>
    <mergeCell ref="B65:D65"/>
    <mergeCell ref="A61:D61"/>
    <mergeCell ref="B57:D57"/>
    <mergeCell ref="B58:D58"/>
    <mergeCell ref="B59:D59"/>
    <mergeCell ref="A54:D54"/>
    <mergeCell ref="B40:D40"/>
    <mergeCell ref="B27:D27"/>
    <mergeCell ref="B15:D15"/>
    <mergeCell ref="B39:D39"/>
    <mergeCell ref="B49:D49"/>
    <mergeCell ref="B34:D34"/>
    <mergeCell ref="B32:D32"/>
    <mergeCell ref="B22:D22"/>
    <mergeCell ref="B24:D24"/>
    <mergeCell ref="B8:D8"/>
    <mergeCell ref="B91:D91"/>
    <mergeCell ref="B66:D66"/>
    <mergeCell ref="B67:D67"/>
    <mergeCell ref="B29:D29"/>
    <mergeCell ref="B25:D25"/>
    <mergeCell ref="B30:D30"/>
    <mergeCell ref="B28:D28"/>
    <mergeCell ref="B23:D23"/>
    <mergeCell ref="B31:D31"/>
    <mergeCell ref="B42:D42"/>
    <mergeCell ref="B52:D52"/>
    <mergeCell ref="A44:D44"/>
    <mergeCell ref="B50:D50"/>
    <mergeCell ref="B62:D62"/>
    <mergeCell ref="B45:D45"/>
    <mergeCell ref="A110:D110"/>
    <mergeCell ref="B113:D113"/>
    <mergeCell ref="B115:D115"/>
    <mergeCell ref="A103:D103"/>
    <mergeCell ref="B104:D104"/>
    <mergeCell ref="B114:D114"/>
    <mergeCell ref="B108:D108"/>
    <mergeCell ref="B112:D112"/>
    <mergeCell ref="B111:D111"/>
    <mergeCell ref="B105:D105"/>
    <mergeCell ref="B106:D106"/>
    <mergeCell ref="B107:D107"/>
    <mergeCell ref="B98:D98"/>
    <mergeCell ref="B99:D99"/>
    <mergeCell ref="B100:D100"/>
    <mergeCell ref="B101:D101"/>
    <mergeCell ref="B85:D85"/>
    <mergeCell ref="B86:D86"/>
    <mergeCell ref="B87:D87"/>
    <mergeCell ref="B88:D88"/>
    <mergeCell ref="A96:D96"/>
    <mergeCell ref="B97:D97"/>
    <mergeCell ref="A90:D90"/>
    <mergeCell ref="B94:D94"/>
    <mergeCell ref="B92:D92"/>
    <mergeCell ref="B93:D93"/>
    <mergeCell ref="B26:D26"/>
    <mergeCell ref="B38:D38"/>
    <mergeCell ref="B74:D74"/>
    <mergeCell ref="A56:D56"/>
    <mergeCell ref="A64:D64"/>
    <mergeCell ref="A69:D69"/>
    <mergeCell ref="B71:D71"/>
    <mergeCell ref="B72:D72"/>
    <mergeCell ref="B73:D73"/>
    <mergeCell ref="B80:D80"/>
    <mergeCell ref="B84:D84"/>
    <mergeCell ref="B83:D83"/>
    <mergeCell ref="B81:D81"/>
    <mergeCell ref="B75:D75"/>
    <mergeCell ref="B77:D77"/>
    <mergeCell ref="B76:D76"/>
    <mergeCell ref="A79:D79"/>
    <mergeCell ref="B82:D82"/>
    <mergeCell ref="B70:D7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5"/>
  <sheetViews>
    <sheetView workbookViewId="0">
      <selection activeCell="D15" sqref="D15"/>
    </sheetView>
  </sheetViews>
  <sheetFormatPr defaultColWidth="8.85546875" defaultRowHeight="15" x14ac:dyDescent="0.25"/>
  <cols>
    <col min="1" max="1" width="15" customWidth="1"/>
    <col min="3" max="3" width="10.42578125" bestFit="1" customWidth="1"/>
    <col min="4" max="4" width="51.7109375" customWidth="1"/>
    <col min="6" max="6" width="25.85546875" customWidth="1"/>
    <col min="9" max="9" width="15" customWidth="1"/>
    <col min="10" max="10" width="16.42578125" customWidth="1"/>
    <col min="11" max="11" width="11" customWidth="1"/>
    <col min="13" max="13" width="21.7109375" customWidth="1"/>
  </cols>
  <sheetData>
    <row r="2" spans="1:14" x14ac:dyDescent="0.25">
      <c r="A2" s="33" t="s">
        <v>3</v>
      </c>
      <c r="B2" s="33"/>
      <c r="C2" s="33"/>
      <c r="D2" s="33"/>
    </row>
    <row r="3" spans="1:14" x14ac:dyDescent="0.25">
      <c r="A3" s="4">
        <v>180</v>
      </c>
      <c r="B3" s="31" t="s">
        <v>8</v>
      </c>
      <c r="C3" s="31"/>
      <c r="D3" s="31"/>
    </row>
    <row r="4" spans="1:14" x14ac:dyDescent="0.25">
      <c r="A4" s="4">
        <v>16838.599999999999</v>
      </c>
      <c r="B4" s="27" t="s">
        <v>10</v>
      </c>
      <c r="C4" s="27"/>
      <c r="D4" s="27"/>
    </row>
    <row r="5" spans="1:14" x14ac:dyDescent="0.25">
      <c r="A5" s="4">
        <v>8593.5499999999993</v>
      </c>
      <c r="B5" s="27" t="s">
        <v>14</v>
      </c>
      <c r="C5" s="27"/>
      <c r="D5" s="27"/>
    </row>
    <row r="6" spans="1:14" x14ac:dyDescent="0.25">
      <c r="A6" s="4">
        <v>77229.47</v>
      </c>
      <c r="B6" s="55" t="s">
        <v>11</v>
      </c>
      <c r="C6" s="55"/>
      <c r="D6" s="55"/>
    </row>
    <row r="7" spans="1:14" x14ac:dyDescent="0.25">
      <c r="A7" s="4">
        <v>24370.79</v>
      </c>
      <c r="B7" s="31" t="s">
        <v>9</v>
      </c>
      <c r="C7" s="31"/>
      <c r="D7" s="31"/>
    </row>
    <row r="8" spans="1:14" x14ac:dyDescent="0.25">
      <c r="A8" s="9">
        <v>80518.166666666672</v>
      </c>
      <c r="B8" s="31" t="s">
        <v>16</v>
      </c>
      <c r="C8" s="31"/>
      <c r="D8" s="31"/>
      <c r="K8" s="16"/>
      <c r="L8" s="16"/>
      <c r="N8" s="16"/>
    </row>
    <row r="9" spans="1:14" x14ac:dyDescent="0.25">
      <c r="A9" s="9">
        <v>94148.479999999996</v>
      </c>
      <c r="B9" s="31" t="s">
        <v>15</v>
      </c>
      <c r="C9" s="31"/>
      <c r="D9" s="31"/>
      <c r="J9" s="16"/>
      <c r="K9" s="16"/>
      <c r="L9" s="16"/>
      <c r="M9" s="16"/>
    </row>
    <row r="10" spans="1:14" x14ac:dyDescent="0.25">
      <c r="A10" s="9">
        <v>37405.326693333336</v>
      </c>
      <c r="B10" s="31" t="s">
        <v>17</v>
      </c>
      <c r="C10" s="31"/>
      <c r="D10" s="31"/>
      <c r="K10" s="16"/>
      <c r="L10" s="16"/>
      <c r="M10" s="16"/>
    </row>
    <row r="11" spans="1:14" x14ac:dyDescent="0.25">
      <c r="A11" s="8">
        <f>SUM(A3:A10)</f>
        <v>339284.38335999998</v>
      </c>
      <c r="B11" s="46" t="s">
        <v>4</v>
      </c>
      <c r="C11" s="46"/>
      <c r="D11" s="46"/>
    </row>
    <row r="16" spans="1:14" x14ac:dyDescent="0.25">
      <c r="G16" s="17"/>
      <c r="H16" s="17"/>
    </row>
    <row r="17" spans="9:11" x14ac:dyDescent="0.25">
      <c r="I17" s="18"/>
      <c r="J17" s="18"/>
      <c r="K17" s="18"/>
    </row>
    <row r="18" spans="9:11" x14ac:dyDescent="0.25">
      <c r="I18" s="18"/>
      <c r="J18" s="18"/>
      <c r="K18" s="18"/>
    </row>
    <row r="19" spans="9:11" x14ac:dyDescent="0.25">
      <c r="I19" s="18"/>
      <c r="J19" s="18"/>
      <c r="K19" s="18"/>
    </row>
    <row r="20" spans="9:11" x14ac:dyDescent="0.25">
      <c r="I20" s="18"/>
      <c r="J20" s="18"/>
      <c r="K20" s="18"/>
    </row>
    <row r="21" spans="9:11" x14ac:dyDescent="0.25">
      <c r="I21" s="18"/>
      <c r="J21" s="18"/>
      <c r="K21" s="18"/>
    </row>
    <row r="22" spans="9:11" x14ac:dyDescent="0.25">
      <c r="I22" s="18"/>
      <c r="J22" s="18"/>
      <c r="K22" s="18"/>
    </row>
    <row r="23" spans="9:11" x14ac:dyDescent="0.25">
      <c r="I23" s="18"/>
      <c r="J23" s="18"/>
      <c r="K23" s="18"/>
    </row>
    <row r="24" spans="9:11" x14ac:dyDescent="0.25">
      <c r="I24" s="18"/>
      <c r="J24" s="18"/>
      <c r="K24" s="18"/>
    </row>
    <row r="25" spans="9:11" x14ac:dyDescent="0.25">
      <c r="I25" s="18"/>
      <c r="J25" s="18"/>
      <c r="K25" s="18"/>
    </row>
  </sheetData>
  <mergeCells count="10">
    <mergeCell ref="B11:D11"/>
    <mergeCell ref="A2:D2"/>
    <mergeCell ref="B7:D7"/>
    <mergeCell ref="B3:D3"/>
    <mergeCell ref="B8:D8"/>
    <mergeCell ref="B9:D9"/>
    <mergeCell ref="B10:D10"/>
    <mergeCell ref="B4:D4"/>
    <mergeCell ref="B6:D6"/>
    <mergeCell ref="B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Работа проектов и служб</vt:lpstr>
      <vt:lpstr>Организация чудес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Кафедра журналистики</dc:creator>
  <cp:lastModifiedBy>Маша</cp:lastModifiedBy>
  <dcterms:created xsi:type="dcterms:W3CDTF">2018-02-28T19:38:51Z</dcterms:created>
  <dcterms:modified xsi:type="dcterms:W3CDTF">2019-04-11T10:50:32Z</dcterms:modified>
</cp:coreProperties>
</file>