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rya/Downloads/Telegram Desktop/"/>
    </mc:Choice>
  </mc:AlternateContent>
  <xr:revisionPtr revIDLastSave="0" documentId="13_ncr:1_{2CA9FCDD-D072-CB4E-9C1D-E9D174E462E3}" xr6:coauthVersionLast="43" xr6:coauthVersionMax="43" xr10:uidLastSave="{00000000-0000-0000-0000-000000000000}"/>
  <bookViews>
    <workbookView xWindow="1620" yWindow="3100" windowWidth="25900" windowHeight="12220" xr2:uid="{00000000-000D-0000-FFFF-FFFF00000000}"/>
  </bookViews>
  <sheets>
    <sheet name="Работа проектов и служб" sheetId="1" r:id="rId1"/>
    <sheet name="Организация чудес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3" i="4" l="1"/>
  <c r="A4" i="4"/>
  <c r="A11" i="4"/>
  <c r="A7" i="4" l="1"/>
  <c r="A5" i="4"/>
  <c r="A122" i="1"/>
  <c r="A6" i="4"/>
  <c r="A107" i="1"/>
  <c r="A12" i="1" l="1"/>
  <c r="A13" i="1" s="1"/>
  <c r="A20" i="1"/>
  <c r="A48" i="1"/>
  <c r="A58" i="1"/>
  <c r="A100" i="1"/>
  <c r="A121" i="1"/>
  <c r="A86" i="1"/>
  <c r="A87" i="1" s="1"/>
  <c r="A128" i="1"/>
  <c r="A67" i="1"/>
  <c r="A77" i="1"/>
  <c r="A94" i="1"/>
  <c r="A129" i="1" l="1"/>
  <c r="A78" i="1" l="1"/>
  <c r="A59" i="1"/>
  <c r="A108" i="1" l="1"/>
  <c r="A101" i="1"/>
  <c r="A95" i="1"/>
  <c r="A21" i="1" l="1"/>
  <c r="A68" i="1"/>
  <c r="A49" i="1" l="1"/>
  <c r="C3" i="1" s="1"/>
</calcChain>
</file>

<file path=xl/sharedStrings.xml><?xml version="1.0" encoding="utf-8"?>
<sst xmlns="http://schemas.openxmlformats.org/spreadsheetml/2006/main" count="128" uniqueCount="84">
  <si>
    <t>проект "Больничные мамы"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</si>
  <si>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</si>
  <si>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</si>
  <si>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</si>
  <si>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</si>
  <si>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</si>
  <si>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</si>
  <si>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услуги операторов связи: работа горячей линии, доступ в интернет в офисе</t>
  </si>
  <si>
    <t>коммунальные платежи за офис</t>
  </si>
  <si>
    <t>канцелярия, офисная орг.техника и ее обслуживание</t>
  </si>
  <si>
    <t>проект "Стань Дедом Морозом!"</t>
  </si>
  <si>
    <t>проект "Вернуть будущее"</t>
  </si>
  <si>
    <t>банковское обслуживание</t>
  </si>
  <si>
    <t xml:space="preserve">бухгалтерское обслуживание </t>
  </si>
  <si>
    <t xml:space="preserve">управление фондом </t>
  </si>
  <si>
    <t>страховые взносы и НДФЛ</t>
  </si>
  <si>
    <t>расходы на содержание проекта (з/п координатора)</t>
  </si>
  <si>
    <t>расходы на содержание проекта (пропаганда и финансирование чудес)</t>
  </si>
  <si>
    <t>проект "Больше жизни"</t>
  </si>
  <si>
    <t>Служба качества жизни (СКЖ)</t>
  </si>
  <si>
    <t>Служба проката</t>
  </si>
  <si>
    <t>Служба сохранения семей</t>
  </si>
  <si>
    <t>Служба заботы</t>
  </si>
  <si>
    <t>расходы на содержание проекта (з/п координатора) - финансируется за счет АНО "Сами"</t>
  </si>
  <si>
    <t>доставка биообразцов потенциальных доноров на HLA-типирование в г. Казань</t>
  </si>
  <si>
    <t>оплата услуг сиделок, сопровождающих детей в стационарах</t>
  </si>
  <si>
    <t>средства гигиены, детское питание и медикаменты для подопечных проекта</t>
  </si>
  <si>
    <t>продукты для подопечных проекта</t>
  </si>
  <si>
    <t>покупка офисной орг.техники</t>
  </si>
  <si>
    <t>доставка биообразцов пациентов Детского онкогематологического центра им Ф.П. Гааза для проведения лабораторной диагностики в НМИЦ ДГОИ им. Д. Рогачева, г. Москва</t>
  </si>
  <si>
    <t>транспортные расходы (з/п водителя, ТО, ГСМ, такси)</t>
  </si>
  <si>
    <t>проект "Скорая чудес"</t>
  </si>
  <si>
    <t>такси для подопечных и их сопровождающих от вокзала/аэропорта до центров прохождения обследования и обратно</t>
  </si>
  <si>
    <t>оплата услуг специалистов службы (координатор семей, психологи, юрист, соц.работник) - средства
Фонда президентских грантов</t>
  </si>
  <si>
    <t>поездка клиентов Борского ПНИ на конкурс</t>
  </si>
  <si>
    <t>поездка воспитанника Рудничного ДДИ на конкурс "Если бы я был Президентом"</t>
  </si>
  <si>
    <t>организация выездной донорской акции (буклеты для доноров, услуги лаборанта)</t>
  </si>
  <si>
    <t>оплата спутникового ТВ для Отделения паллиативной помощи</t>
  </si>
  <si>
    <t>Расходы благотворительного фонда "Дедморозим" // апрель 2019</t>
  </si>
  <si>
    <t>расходы ГСМ на поездки к подопечным Рудничного ДДИ и студентам Кунгурского техникума-интерната</t>
  </si>
  <si>
    <t>организация участия профессора Бойцовой Е.В. в качестве лектора на конференции по проблемам дыхания у детей</t>
  </si>
  <si>
    <t>командировка координатора проекта Марии Баженовой на IV образовательный паллиативный медицинский форум в Приволжском федеральном округе, г.Оренбург</t>
  </si>
  <si>
    <t>оплата услуг эпилептолога для подопечного СКЖ</t>
  </si>
  <si>
    <t>проведение семинара по созданию семейного окружения в отделениях для детей младшего возраста ЦПД г.Перми и Пермского края</t>
  </si>
  <si>
    <t>мешок Амбу для воспитанника Рудничного ДДИ</t>
  </si>
  <si>
    <t>поездка волонтерского отряда Краснокамского ЦПД в Рудничный ДДИ</t>
  </si>
  <si>
    <t>организация мероприятия в психоневрологическом отделении (Банная гора)</t>
  </si>
  <si>
    <t>организация конкурса "Звездочки Прикамья" (изготовление статуэток победителям, оплата транспортных расходов участников - воспитанников ЦПД и СРЦН Пермского края)</t>
  </si>
  <si>
    <t>покупка лекарства для воспитанника СРЦН г.Перми</t>
  </si>
  <si>
    <t>оплата занятий горными лыжами для воспитанников ЦПД г.Перми для детей с ОВЗ</t>
  </si>
  <si>
    <t>организация мероприятия для воспитанников ЦПД г.Горнозаводск</t>
  </si>
  <si>
    <t>изготовление наградной статуэтки для конкурса "Мастерок Прикамья"</t>
  </si>
  <si>
    <t>организация образовательного семинара Национального фонда защиты детей от жесткого обращения (Москва)</t>
  </si>
  <si>
    <t>аспираторы для передачи в прокат</t>
  </si>
  <si>
    <t>лампа-облучатель для обработки прокатного оборудования</t>
  </si>
  <si>
    <t>услуги доставки</t>
  </si>
  <si>
    <t>стеллажи для хранения прокатного оборудования</t>
  </si>
  <si>
    <t>расходы на ГСМ для поездок СКЖ в территории края</t>
  </si>
  <si>
    <t>офисная техника для сотрудников СКЖ</t>
  </si>
  <si>
    <t>расходные материалы для спиродока (оборудование для спирометрии)</t>
  </si>
  <si>
    <t>гастростомы и установочные наборы для подопечных Даши Вахрушевой, Гриши Селедкова, Вани Кувалдина, Вероники Колмогорцевой, Лизы Завьяловой</t>
  </si>
  <si>
    <t>авиабилеты в Москву и обратно для обследования в г.Москва для подопечного Саши Аскарова и его сопровождающей мамы</t>
  </si>
  <si>
    <t>шприцы для подопечного Саши Лушникова</t>
  </si>
  <si>
    <t>устройство для купания, аспиратор и аспирационные зонды для подопечной Даши Тихоновой</t>
  </si>
  <si>
    <t>функциональная кровать, противопролежневый матрац для подопечного Ильи Родкевича</t>
  </si>
  <si>
    <t>дыхательные контуры, зонды для подопечной Дианы Бобылевой</t>
  </si>
  <si>
    <t>аспиратор, пульсоксиметр, зонды, шприцы, повязки для подопечного Тимура Шафигулина</t>
  </si>
  <si>
    <t xml:space="preserve">проживание в г.Москва, билеты в г.Пермь после проведения обследования и операции для подопечного Захара Дружинина и его сопровождающих отца и врача </t>
  </si>
  <si>
    <t>трахеостомические трубки для подопечной Лизы Завьяловой</t>
  </si>
  <si>
    <t>кислородный концентратор, аспиратор, катетеры, пульсоксиметр, лампа-облучатель, аккумуляторная батарея к НИВЛ для подопечного Саши Лабутина</t>
  </si>
  <si>
    <t>авиабилеты в г.Пермь после операции в г.Москва для подопечной Вики Кокшаровой и ее сопровождающей мамы</t>
  </si>
  <si>
    <t>ж/д билеты в г.Москва для обследования для подопечного Дениса Аликина и его сопровождающей мамы</t>
  </si>
  <si>
    <t xml:space="preserve">прохождение обследования  и проживание в г. Москва подопечного Кирилла Савельева и его сопровождающей мамы </t>
  </si>
  <si>
    <t>пульсоксиметр, устройство для купания, маска для НИВЛ для подопечного Миши Ерина</t>
  </si>
  <si>
    <t>функциональная кровать для подопечной Даши Вахрушевой</t>
  </si>
  <si>
    <t>аккумуляторные батареи к аппаратам ИВЛ для подопечных СКЖ</t>
  </si>
  <si>
    <t>расходные материалы к откашливателю для подопечных СКЖ</t>
  </si>
  <si>
    <t>мешки Амбу для подопечных СКЖ</t>
  </si>
  <si>
    <t>фильтры электростатические к аппаратам ИВЛ для подопечных СКЖ</t>
  </si>
  <si>
    <t>доставка оборудования и расходных материалов для подопечных фонда</t>
  </si>
  <si>
    <t>Потрачено в апреле на помощь подопечным фонда "Дедморозим"</t>
  </si>
  <si>
    <t>офисная техника для координатора проекта</t>
  </si>
  <si>
    <t>участие в семинаре по кадровому делу</t>
  </si>
  <si>
    <t>проведение собрания попечительского совета фонда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</si>
</sst>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/>
    <xf numFmtId="2" fontId="0" fillId="4" borderId="1" xfId="0" applyNumberFormat="1" applyFill="1" applyBorder="1" applyAlignment="1">
      <alignment vertic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5" borderId="2" xfId="0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6" borderId="2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2" fontId="0" fillId="0" borderId="0" xfId="0" applyNumberFormat="1" applyBorder="1"/>
    <xf numFmtId="2" fontId="4" fillId="4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4" fillId="4" borderId="1" xfId="0" applyNumberFormat="1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9"/>
  <sheetViews>
    <sheetView tabSelected="1" workbookViewId="0">
      <selection sqref="A1:D1"/>
    </sheetView>
  </sheetViews>
  <sheetFormatPr baseColWidth="10" defaultColWidth="8.83203125" defaultRowHeight="15" x14ac:dyDescent="0.2"/>
  <cols>
    <col min="1" max="1" width="13.6640625" customWidth="1"/>
    <col min="2" max="2" width="23.6640625" customWidth="1"/>
    <col min="3" max="3" width="14" customWidth="1"/>
    <col min="4" max="4" width="56.1640625" customWidth="1"/>
    <col min="6" max="6" width="18.83203125" customWidth="1"/>
    <col min="8" max="8" width="18.83203125" customWidth="1"/>
  </cols>
  <sheetData>
    <row r="1" spans="1:41" ht="16" x14ac:dyDescent="0.2">
      <c r="A1" s="24" t="s">
        <v>38</v>
      </c>
      <c r="B1" s="24"/>
      <c r="C1" s="24"/>
      <c r="D1" s="24"/>
    </row>
    <row r="2" spans="1:41" x14ac:dyDescent="0.2">
      <c r="A2" s="1"/>
      <c r="B2" s="1"/>
      <c r="C2" s="1"/>
      <c r="D2" s="1"/>
    </row>
    <row r="3" spans="1:41" ht="29.25" customHeight="1" x14ac:dyDescent="0.2">
      <c r="A3" s="25" t="s">
        <v>80</v>
      </c>
      <c r="B3" s="25"/>
      <c r="C3" s="2">
        <f>A13+A21+A49+A59+A68+A78+A87+A95+A101+A108+A122+A129+'Организация чудес'!A13</f>
        <v>3500805.1433333335</v>
      </c>
      <c r="D3" s="1"/>
    </row>
    <row r="4" spans="1:41" x14ac:dyDescent="0.2">
      <c r="C4" s="1"/>
      <c r="D4" s="1"/>
    </row>
    <row r="5" spans="1:41" x14ac:dyDescent="0.2">
      <c r="A5" s="26" t="s">
        <v>11</v>
      </c>
      <c r="B5" s="26"/>
      <c r="C5" s="26"/>
      <c r="D5" s="26"/>
    </row>
    <row r="6" spans="1:41" ht="15" customHeight="1" x14ac:dyDescent="0.2">
      <c r="A6" s="4">
        <v>32160</v>
      </c>
      <c r="B6" s="43" t="s">
        <v>81</v>
      </c>
      <c r="C6" s="44"/>
      <c r="D6" s="45"/>
    </row>
    <row r="7" spans="1:41" x14ac:dyDescent="0.2">
      <c r="A7" s="4">
        <v>20547.599999999999</v>
      </c>
      <c r="B7" s="21" t="s">
        <v>35</v>
      </c>
      <c r="C7" s="22"/>
      <c r="D7" s="23"/>
    </row>
    <row r="8" spans="1:41" x14ac:dyDescent="0.2">
      <c r="A8" s="4">
        <v>12000</v>
      </c>
      <c r="B8" s="21" t="s">
        <v>34</v>
      </c>
      <c r="C8" s="22"/>
      <c r="D8" s="23"/>
    </row>
    <row r="9" spans="1:41" ht="15" customHeight="1" x14ac:dyDescent="0.2">
      <c r="A9" s="4">
        <v>7084.8</v>
      </c>
      <c r="B9" s="40" t="s">
        <v>39</v>
      </c>
      <c r="C9" s="41"/>
      <c r="D9" s="42"/>
    </row>
    <row r="10" spans="1:41" x14ac:dyDescent="0.2">
      <c r="A10" s="9">
        <v>27263.666666666668</v>
      </c>
      <c r="B10" s="27" t="s">
        <v>16</v>
      </c>
      <c r="C10" s="27"/>
      <c r="D10" s="27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</row>
    <row r="11" spans="1:41" x14ac:dyDescent="0.2">
      <c r="A11" s="9">
        <v>15034</v>
      </c>
      <c r="B11" s="27" t="s">
        <v>17</v>
      </c>
      <c r="C11" s="27"/>
      <c r="D11" s="27"/>
      <c r="H11" s="19"/>
      <c r="I11" s="14"/>
      <c r="J11" s="15"/>
      <c r="K11" s="15"/>
      <c r="L11" s="15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</row>
    <row r="12" spans="1:41" x14ac:dyDescent="0.2">
      <c r="A12" s="9">
        <f>10404.07+5737.11</f>
        <v>16141.18</v>
      </c>
      <c r="B12" s="32" t="s">
        <v>15</v>
      </c>
      <c r="C12" s="32"/>
      <c r="D12" s="32"/>
      <c r="H12" s="19"/>
      <c r="I12" s="14"/>
      <c r="J12" s="15"/>
      <c r="K12" s="15"/>
      <c r="L12" s="15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</row>
    <row r="13" spans="1:41" x14ac:dyDescent="0.2">
      <c r="A13" s="7">
        <f>SUM(A6:A12)</f>
        <v>130231.24666666667</v>
      </c>
      <c r="B13" s="33" t="s">
        <v>1</v>
      </c>
      <c r="C13" s="33"/>
      <c r="D13" s="33"/>
      <c r="H13" s="19"/>
      <c r="I13" s="14"/>
      <c r="J13" s="15"/>
      <c r="K13" s="15"/>
      <c r="L13" s="15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</row>
    <row r="14" spans="1:41" x14ac:dyDescent="0.2">
      <c r="H14" s="19"/>
      <c r="I14" s="14"/>
      <c r="J14" s="15"/>
      <c r="K14" s="15"/>
      <c r="L14" s="15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</row>
    <row r="15" spans="1:41" x14ac:dyDescent="0.2">
      <c r="A15" s="26" t="s">
        <v>5</v>
      </c>
      <c r="B15" s="26"/>
      <c r="C15" s="26"/>
      <c r="D15" s="26"/>
      <c r="H15" s="19"/>
      <c r="I15" s="14"/>
      <c r="J15" s="15"/>
      <c r="K15" s="15"/>
      <c r="L15" s="15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</row>
    <row r="16" spans="1:41" x14ac:dyDescent="0.2">
      <c r="A16" s="4">
        <v>10195.200000000001</v>
      </c>
      <c r="B16" s="34" t="s">
        <v>24</v>
      </c>
      <c r="C16" s="35"/>
      <c r="D16" s="36"/>
      <c r="H16" s="19"/>
      <c r="I16" s="14"/>
      <c r="J16" s="15"/>
      <c r="K16" s="15"/>
      <c r="L16" s="15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</row>
    <row r="17" spans="1:41" x14ac:dyDescent="0.2">
      <c r="A17" s="4">
        <v>9765</v>
      </c>
      <c r="B17" s="29" t="s">
        <v>36</v>
      </c>
      <c r="C17" s="30"/>
      <c r="D17" s="31"/>
      <c r="H17" s="19"/>
      <c r="I17" s="14"/>
      <c r="J17" s="15"/>
      <c r="K17" s="15"/>
      <c r="L17" s="15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x14ac:dyDescent="0.2">
      <c r="A18" s="9">
        <v>18142.5</v>
      </c>
      <c r="B18" s="27" t="s">
        <v>16</v>
      </c>
      <c r="C18" s="27"/>
      <c r="D18" s="27"/>
      <c r="H18" s="19"/>
      <c r="I18" s="14"/>
      <c r="J18" s="15"/>
      <c r="K18" s="15"/>
      <c r="L18" s="15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x14ac:dyDescent="0.2">
      <c r="A19" s="9">
        <v>15034</v>
      </c>
      <c r="B19" s="27" t="s">
        <v>17</v>
      </c>
      <c r="C19" s="27"/>
      <c r="D19" s="27"/>
      <c r="H19" s="19"/>
      <c r="I19" s="14"/>
      <c r="J19" s="15"/>
      <c r="K19" s="15"/>
      <c r="L19" s="15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</row>
    <row r="20" spans="1:41" x14ac:dyDescent="0.2">
      <c r="A20" s="9">
        <f>6923.34+5737.11</f>
        <v>12660.45</v>
      </c>
      <c r="B20" s="32" t="s">
        <v>15</v>
      </c>
      <c r="C20" s="32"/>
      <c r="D20" s="32"/>
      <c r="H20" s="19"/>
      <c r="I20" s="14"/>
      <c r="J20" s="15"/>
      <c r="K20" s="15"/>
      <c r="L20" s="15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A21" s="8">
        <f>SUM(A16:A20)</f>
        <v>65797.149999999994</v>
      </c>
      <c r="B21" s="28" t="s">
        <v>1</v>
      </c>
      <c r="C21" s="28"/>
      <c r="D21" s="28"/>
      <c r="H21" s="19"/>
      <c r="I21" s="14"/>
      <c r="J21" s="15"/>
      <c r="K21" s="15"/>
      <c r="L21" s="15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H22" s="19"/>
      <c r="I22" s="14"/>
      <c r="J22" s="15"/>
      <c r="K22" s="15"/>
      <c r="L22" s="15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A23" s="26" t="s">
        <v>31</v>
      </c>
      <c r="B23" s="26"/>
      <c r="C23" s="26"/>
      <c r="D23" s="26"/>
      <c r="F23" s="10"/>
      <c r="G23" s="10"/>
      <c r="H23" s="13"/>
      <c r="I23" s="13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ht="30" customHeight="1" x14ac:dyDescent="0.2">
      <c r="A24" s="63">
        <v>195220.66</v>
      </c>
      <c r="B24" s="64" t="s">
        <v>60</v>
      </c>
      <c r="C24" s="65"/>
      <c r="D24" s="66"/>
      <c r="F24" s="10"/>
      <c r="G24" s="10"/>
    </row>
    <row r="25" spans="1:41" x14ac:dyDescent="0.2">
      <c r="A25" s="67">
        <v>130000</v>
      </c>
      <c r="B25" s="64" t="s">
        <v>75</v>
      </c>
      <c r="C25" s="65"/>
      <c r="D25" s="66"/>
      <c r="F25" s="10"/>
      <c r="G25" s="10"/>
    </row>
    <row r="26" spans="1:41" ht="30" customHeight="1" x14ac:dyDescent="0.2">
      <c r="A26" s="67">
        <v>114980</v>
      </c>
      <c r="B26" s="64" t="s">
        <v>69</v>
      </c>
      <c r="C26" s="65"/>
      <c r="D26" s="66"/>
      <c r="F26" s="10"/>
      <c r="G26" s="10"/>
    </row>
    <row r="27" spans="1:41" x14ac:dyDescent="0.2">
      <c r="A27" s="67">
        <v>80000</v>
      </c>
      <c r="B27" s="64" t="s">
        <v>74</v>
      </c>
      <c r="C27" s="65"/>
      <c r="D27" s="66"/>
      <c r="F27" s="10"/>
      <c r="G27" s="10"/>
    </row>
    <row r="28" spans="1:41" ht="29.25" customHeight="1" x14ac:dyDescent="0.2">
      <c r="A28" s="63">
        <v>53500</v>
      </c>
      <c r="B28" s="64" t="s">
        <v>64</v>
      </c>
      <c r="C28" s="65"/>
      <c r="D28" s="66"/>
      <c r="F28" s="10"/>
      <c r="G28" s="10"/>
    </row>
    <row r="29" spans="1:41" x14ac:dyDescent="0.2">
      <c r="A29" s="67">
        <v>48380</v>
      </c>
      <c r="B29" s="64" t="s">
        <v>66</v>
      </c>
      <c r="C29" s="65"/>
      <c r="D29" s="66"/>
      <c r="F29" s="10"/>
      <c r="G29" s="10"/>
    </row>
    <row r="30" spans="1:41" x14ac:dyDescent="0.2">
      <c r="A30" s="67">
        <v>42125</v>
      </c>
      <c r="B30" s="68" t="s">
        <v>63</v>
      </c>
      <c r="C30" s="69"/>
      <c r="D30" s="70"/>
      <c r="F30" s="10"/>
      <c r="G30" s="10"/>
    </row>
    <row r="31" spans="1:41" x14ac:dyDescent="0.2">
      <c r="A31" s="67">
        <v>33500</v>
      </c>
      <c r="B31" s="64" t="s">
        <v>73</v>
      </c>
      <c r="C31" s="65"/>
      <c r="D31" s="66"/>
      <c r="F31" s="10"/>
      <c r="G31" s="10"/>
      <c r="H31" s="13"/>
      <c r="I31" s="13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ht="34" customHeight="1" x14ac:dyDescent="0.2">
      <c r="A32" s="63">
        <v>33300</v>
      </c>
      <c r="B32" s="71" t="s">
        <v>72</v>
      </c>
      <c r="C32" s="72"/>
      <c r="D32" s="73"/>
      <c r="F32" s="10"/>
      <c r="G32" s="10"/>
      <c r="H32" s="13"/>
      <c r="I32" s="13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1:41" ht="30" customHeight="1" x14ac:dyDescent="0.2">
      <c r="A33" s="63">
        <v>23370</v>
      </c>
      <c r="B33" s="68" t="s">
        <v>65</v>
      </c>
      <c r="C33" s="69"/>
      <c r="D33" s="70"/>
      <c r="F33" s="10"/>
      <c r="G33" s="10"/>
    </row>
    <row r="34" spans="1:41" ht="30" customHeight="1" x14ac:dyDescent="0.2">
      <c r="A34" s="67">
        <v>20496</v>
      </c>
      <c r="B34" s="71" t="s">
        <v>61</v>
      </c>
      <c r="C34" s="72"/>
      <c r="D34" s="73"/>
      <c r="F34" s="10"/>
      <c r="G34" s="10"/>
    </row>
    <row r="35" spans="1:41" ht="30" customHeight="1" x14ac:dyDescent="0.2">
      <c r="A35" s="63">
        <v>17697.3</v>
      </c>
      <c r="B35" s="64" t="s">
        <v>67</v>
      </c>
      <c r="C35" s="65"/>
      <c r="D35" s="66"/>
      <c r="F35" s="10"/>
      <c r="G35" s="10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1:41" x14ac:dyDescent="0.2">
      <c r="A36" s="67">
        <v>13113.6</v>
      </c>
      <c r="B36" s="64" t="s">
        <v>68</v>
      </c>
      <c r="C36" s="65"/>
      <c r="D36" s="66"/>
      <c r="F36" s="10"/>
      <c r="G36" s="10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1:41" ht="29.25" customHeight="1" x14ac:dyDescent="0.2">
      <c r="A37" s="63">
        <v>10603</v>
      </c>
      <c r="B37" s="64" t="s">
        <v>70</v>
      </c>
      <c r="C37" s="65"/>
      <c r="D37" s="66"/>
      <c r="F37" s="10"/>
      <c r="G37" s="10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1:41" ht="16" customHeight="1" x14ac:dyDescent="0.2">
      <c r="A38" s="63">
        <v>10146</v>
      </c>
      <c r="B38" s="64" t="s">
        <v>79</v>
      </c>
      <c r="C38" s="65"/>
      <c r="D38" s="66"/>
      <c r="F38" s="10"/>
      <c r="G38" s="10"/>
    </row>
    <row r="39" spans="1:41" ht="30" customHeight="1" x14ac:dyDescent="0.2">
      <c r="A39" s="63">
        <v>10023.6</v>
      </c>
      <c r="B39" s="64" t="s">
        <v>29</v>
      </c>
      <c r="C39" s="65"/>
      <c r="D39" s="66"/>
      <c r="F39" s="10"/>
      <c r="G39" s="10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1:41" x14ac:dyDescent="0.2">
      <c r="A40" s="67">
        <v>6800</v>
      </c>
      <c r="B40" s="64" t="s">
        <v>76</v>
      </c>
      <c r="C40" s="65"/>
      <c r="D40" s="66"/>
    </row>
    <row r="41" spans="1:41" x14ac:dyDescent="0.2">
      <c r="A41" s="67">
        <v>6295.8</v>
      </c>
      <c r="B41" s="71" t="s">
        <v>71</v>
      </c>
      <c r="C41" s="72"/>
      <c r="D41" s="73"/>
      <c r="F41" s="10"/>
      <c r="G41" s="10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1:41" x14ac:dyDescent="0.2">
      <c r="A42" s="67">
        <v>6100</v>
      </c>
      <c r="B42" s="64" t="s">
        <v>78</v>
      </c>
      <c r="C42" s="65"/>
      <c r="D42" s="66"/>
      <c r="F42" s="10"/>
      <c r="G42" s="10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1:41" x14ac:dyDescent="0.2">
      <c r="A43" s="67">
        <v>4701.8500000000004</v>
      </c>
      <c r="B43" s="64" t="s">
        <v>77</v>
      </c>
      <c r="C43" s="65"/>
      <c r="D43" s="66"/>
      <c r="F43" s="62"/>
      <c r="G43" s="10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1:41" ht="30" customHeight="1" x14ac:dyDescent="0.2">
      <c r="A44" s="63">
        <v>3650</v>
      </c>
      <c r="B44" s="64" t="s">
        <v>32</v>
      </c>
      <c r="C44" s="65"/>
      <c r="D44" s="66"/>
      <c r="F44" s="10"/>
      <c r="G44" s="10"/>
      <c r="H44" s="13"/>
      <c r="I44" s="13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1:41" x14ac:dyDescent="0.2">
      <c r="A45" s="67">
        <v>333</v>
      </c>
      <c r="B45" s="68" t="s">
        <v>62</v>
      </c>
      <c r="C45" s="69"/>
      <c r="D45" s="70"/>
      <c r="F45" s="10"/>
      <c r="G45" s="10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1:41" ht="15" customHeight="1" x14ac:dyDescent="0.2">
      <c r="A46" s="9">
        <v>18142.5</v>
      </c>
      <c r="B46" s="27" t="s">
        <v>16</v>
      </c>
      <c r="C46" s="27"/>
      <c r="D46" s="27"/>
      <c r="F46" s="11"/>
    </row>
    <row r="47" spans="1:41" x14ac:dyDescent="0.2">
      <c r="A47" s="9">
        <v>15034</v>
      </c>
      <c r="B47" s="27" t="s">
        <v>17</v>
      </c>
      <c r="C47" s="27"/>
      <c r="D47" s="27"/>
      <c r="F47" s="11"/>
    </row>
    <row r="48" spans="1:41" x14ac:dyDescent="0.2">
      <c r="A48" s="9">
        <f>6923.34+5737.11</f>
        <v>12660.45</v>
      </c>
      <c r="B48" s="32" t="s">
        <v>15</v>
      </c>
      <c r="C48" s="32"/>
      <c r="D48" s="32"/>
      <c r="F48" s="12"/>
    </row>
    <row r="49" spans="1:4" x14ac:dyDescent="0.2">
      <c r="A49" s="8">
        <f>SUM(A24:A48)</f>
        <v>910172.76</v>
      </c>
      <c r="B49" s="28" t="s">
        <v>1</v>
      </c>
      <c r="C49" s="28"/>
      <c r="D49" s="28"/>
    </row>
    <row r="51" spans="1:4" x14ac:dyDescent="0.2">
      <c r="A51" s="26" t="s">
        <v>18</v>
      </c>
      <c r="B51" s="26"/>
      <c r="C51" s="26"/>
      <c r="D51" s="26"/>
    </row>
    <row r="52" spans="1:4" ht="15" customHeight="1" x14ac:dyDescent="0.2">
      <c r="A52" s="4">
        <v>29764.5</v>
      </c>
      <c r="B52" s="21" t="s">
        <v>40</v>
      </c>
      <c r="C52" s="22"/>
      <c r="D52" s="23"/>
    </row>
    <row r="53" spans="1:4" ht="30" customHeight="1" x14ac:dyDescent="0.2">
      <c r="A53" s="4">
        <v>14329.8</v>
      </c>
      <c r="B53" s="21" t="s">
        <v>41</v>
      </c>
      <c r="C53" s="22"/>
      <c r="D53" s="23"/>
    </row>
    <row r="54" spans="1:4" x14ac:dyDescent="0.2">
      <c r="A54" s="4">
        <v>3250</v>
      </c>
      <c r="B54" s="21" t="s">
        <v>37</v>
      </c>
      <c r="C54" s="22"/>
      <c r="D54" s="23"/>
    </row>
    <row r="55" spans="1:4" x14ac:dyDescent="0.2">
      <c r="A55" s="4">
        <v>800</v>
      </c>
      <c r="B55" s="21" t="s">
        <v>42</v>
      </c>
      <c r="C55" s="22"/>
      <c r="D55" s="23"/>
    </row>
    <row r="56" spans="1:4" ht="15" customHeight="1" x14ac:dyDescent="0.2">
      <c r="A56" s="9">
        <v>43297</v>
      </c>
      <c r="B56" s="27" t="s">
        <v>16</v>
      </c>
      <c r="C56" s="27"/>
      <c r="D56" s="27"/>
    </row>
    <row r="57" spans="1:4" ht="15" customHeight="1" x14ac:dyDescent="0.2">
      <c r="A57" s="9">
        <v>15034</v>
      </c>
      <c r="B57" s="27" t="s">
        <v>17</v>
      </c>
      <c r="C57" s="27"/>
      <c r="D57" s="27"/>
    </row>
    <row r="58" spans="1:4" x14ac:dyDescent="0.2">
      <c r="A58" s="9">
        <f>16522.53+5737.11</f>
        <v>22259.64</v>
      </c>
      <c r="B58" s="32" t="s">
        <v>15</v>
      </c>
      <c r="C58" s="32"/>
      <c r="D58" s="32"/>
    </row>
    <row r="59" spans="1:4" x14ac:dyDescent="0.2">
      <c r="A59" s="8">
        <f>SUM(A52:A58)</f>
        <v>128734.94</v>
      </c>
      <c r="B59" s="37" t="s">
        <v>1</v>
      </c>
      <c r="C59" s="38"/>
      <c r="D59" s="39"/>
    </row>
    <row r="60" spans="1:4" s="13" customFormat="1" x14ac:dyDescent="0.2">
      <c r="A60" s="14"/>
      <c r="B60" s="15"/>
      <c r="C60" s="15"/>
      <c r="D60" s="15"/>
    </row>
    <row r="61" spans="1:4" s="13" customFormat="1" x14ac:dyDescent="0.2">
      <c r="A61" s="26" t="s">
        <v>19</v>
      </c>
      <c r="B61" s="26"/>
      <c r="C61" s="26"/>
      <c r="D61" s="26"/>
    </row>
    <row r="62" spans="1:4" s="13" customFormat="1" x14ac:dyDescent="0.2">
      <c r="A62" s="4">
        <v>85553</v>
      </c>
      <c r="B62" s="43" t="s">
        <v>58</v>
      </c>
      <c r="C62" s="44"/>
      <c r="D62" s="45"/>
    </row>
    <row r="63" spans="1:4" s="13" customFormat="1" ht="15" customHeight="1" x14ac:dyDescent="0.2">
      <c r="A63" s="4">
        <v>22700</v>
      </c>
      <c r="B63" s="44" t="s">
        <v>57</v>
      </c>
      <c r="C63" s="44"/>
      <c r="D63" s="45"/>
    </row>
    <row r="64" spans="1:4" s="13" customFormat="1" ht="15" customHeight="1" x14ac:dyDescent="0.2">
      <c r="A64" s="4">
        <v>8928.6</v>
      </c>
      <c r="B64" s="44" t="s">
        <v>59</v>
      </c>
      <c r="C64" s="44"/>
      <c r="D64" s="45"/>
    </row>
    <row r="65" spans="1:41" s="13" customFormat="1" x14ac:dyDescent="0.2">
      <c r="A65" s="49" t="s">
        <v>23</v>
      </c>
      <c r="B65" s="50"/>
      <c r="C65" s="50"/>
      <c r="D65" s="51"/>
    </row>
    <row r="66" spans="1:41" s="13" customFormat="1" x14ac:dyDescent="0.2">
      <c r="A66" s="9">
        <v>15034</v>
      </c>
      <c r="B66" s="27" t="s">
        <v>17</v>
      </c>
      <c r="C66" s="27"/>
      <c r="D66" s="27"/>
    </row>
    <row r="67" spans="1:41" s="13" customFormat="1" x14ac:dyDescent="0.2">
      <c r="A67" s="9">
        <f>5737.11</f>
        <v>5737.11</v>
      </c>
      <c r="B67" s="32" t="s">
        <v>15</v>
      </c>
      <c r="C67" s="32"/>
      <c r="D67" s="32"/>
    </row>
    <row r="68" spans="1:41" s="13" customFormat="1" x14ac:dyDescent="0.2">
      <c r="A68" s="8">
        <f>SUM(A62:A67)</f>
        <v>137952.71</v>
      </c>
      <c r="B68" s="37" t="s">
        <v>1</v>
      </c>
      <c r="C68" s="38"/>
      <c r="D68" s="39"/>
    </row>
    <row r="69" spans="1:41" s="13" customFormat="1" x14ac:dyDescent="0.2">
      <c r="A69" s="14"/>
      <c r="B69" s="15"/>
      <c r="C69" s="15"/>
      <c r="D69" s="15"/>
    </row>
    <row r="70" spans="1:41" s="13" customFormat="1" x14ac:dyDescent="0.2">
      <c r="A70" s="26" t="s">
        <v>20</v>
      </c>
      <c r="B70" s="26"/>
      <c r="C70" s="26"/>
      <c r="D70" s="26"/>
    </row>
    <row r="71" spans="1:41" s="13" customFormat="1" x14ac:dyDescent="0.2">
      <c r="A71" s="4">
        <v>75000</v>
      </c>
      <c r="B71" s="21" t="s">
        <v>53</v>
      </c>
      <c r="C71" s="22"/>
      <c r="D71" s="23"/>
    </row>
    <row r="72" spans="1:41" ht="15" customHeight="1" x14ac:dyDescent="0.2">
      <c r="A72" s="4">
        <v>10480</v>
      </c>
      <c r="B72" s="40" t="s">
        <v>56</v>
      </c>
      <c r="C72" s="41"/>
      <c r="D72" s="42"/>
      <c r="F72" s="10"/>
      <c r="G72" s="10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1:41" s="13" customFormat="1" ht="15" customHeight="1" x14ac:dyDescent="0.2">
      <c r="A73" s="4">
        <v>1600</v>
      </c>
      <c r="B73" s="40" t="s">
        <v>54</v>
      </c>
      <c r="C73" s="41"/>
      <c r="D73" s="42"/>
    </row>
    <row r="74" spans="1:41" s="13" customFormat="1" ht="15" customHeight="1" x14ac:dyDescent="0.2">
      <c r="A74" s="4">
        <v>665</v>
      </c>
      <c r="B74" s="21" t="s">
        <v>55</v>
      </c>
      <c r="C74" s="22"/>
      <c r="D74" s="23"/>
    </row>
    <row r="75" spans="1:41" s="13" customFormat="1" x14ac:dyDescent="0.2">
      <c r="A75" s="49" t="s">
        <v>23</v>
      </c>
      <c r="B75" s="50"/>
      <c r="C75" s="50"/>
      <c r="D75" s="51"/>
    </row>
    <row r="76" spans="1:41" s="13" customFormat="1" x14ac:dyDescent="0.2">
      <c r="A76" s="9">
        <v>15034</v>
      </c>
      <c r="B76" s="27" t="s">
        <v>17</v>
      </c>
      <c r="C76" s="27"/>
      <c r="D76" s="27"/>
    </row>
    <row r="77" spans="1:41" s="13" customFormat="1" x14ac:dyDescent="0.2">
      <c r="A77" s="9">
        <f>5737.11</f>
        <v>5737.11</v>
      </c>
      <c r="B77" s="32" t="s">
        <v>15</v>
      </c>
      <c r="C77" s="32"/>
      <c r="D77" s="32"/>
    </row>
    <row r="78" spans="1:41" s="13" customFormat="1" x14ac:dyDescent="0.2">
      <c r="A78" s="8">
        <f>SUM(A71:A77)</f>
        <v>108516.11</v>
      </c>
      <c r="B78" s="37" t="s">
        <v>1</v>
      </c>
      <c r="C78" s="38"/>
      <c r="D78" s="39"/>
    </row>
    <row r="79" spans="1:41" x14ac:dyDescent="0.2">
      <c r="A79" s="14"/>
      <c r="B79" s="15"/>
      <c r="C79" s="15"/>
      <c r="D79" s="15"/>
    </row>
    <row r="80" spans="1:41" x14ac:dyDescent="0.2">
      <c r="A80" s="26" t="s">
        <v>4</v>
      </c>
      <c r="B80" s="26"/>
      <c r="C80" s="26"/>
      <c r="D80" s="26"/>
    </row>
    <row r="81" spans="1:4" x14ac:dyDescent="0.2">
      <c r="A81" s="4">
        <v>121533.99</v>
      </c>
      <c r="B81" s="46" t="s">
        <v>52</v>
      </c>
      <c r="C81" s="47"/>
      <c r="D81" s="48"/>
    </row>
    <row r="82" spans="1:4" x14ac:dyDescent="0.2">
      <c r="A82" s="4">
        <v>15833.55</v>
      </c>
      <c r="B82" s="58" t="s">
        <v>26</v>
      </c>
      <c r="C82" s="59"/>
      <c r="D82" s="60"/>
    </row>
    <row r="83" spans="1:4" x14ac:dyDescent="0.2">
      <c r="A83" s="4">
        <v>498.2</v>
      </c>
      <c r="B83" s="27" t="s">
        <v>27</v>
      </c>
      <c r="C83" s="27"/>
      <c r="D83" s="27"/>
    </row>
    <row r="84" spans="1:4" ht="15" customHeight="1" x14ac:dyDescent="0.2">
      <c r="A84" s="9">
        <v>13515</v>
      </c>
      <c r="B84" s="27" t="s">
        <v>16</v>
      </c>
      <c r="C84" s="27"/>
      <c r="D84" s="27"/>
    </row>
    <row r="85" spans="1:4" ht="15" customHeight="1" x14ac:dyDescent="0.2">
      <c r="A85" s="9">
        <v>15034</v>
      </c>
      <c r="B85" s="27" t="s">
        <v>17</v>
      </c>
      <c r="C85" s="27"/>
      <c r="D85" s="27"/>
    </row>
    <row r="86" spans="1:4" x14ac:dyDescent="0.2">
      <c r="A86" s="9">
        <f>5157.45+5737.11</f>
        <v>10894.56</v>
      </c>
      <c r="B86" s="32" t="s">
        <v>15</v>
      </c>
      <c r="C86" s="32"/>
      <c r="D86" s="32"/>
    </row>
    <row r="87" spans="1:4" x14ac:dyDescent="0.2">
      <c r="A87" s="7">
        <f>SUM(A81:A86)</f>
        <v>177309.30000000002</v>
      </c>
      <c r="B87" s="33" t="s">
        <v>1</v>
      </c>
      <c r="C87" s="33"/>
      <c r="D87" s="33"/>
    </row>
    <row r="88" spans="1:4" x14ac:dyDescent="0.2">
      <c r="A88" s="3"/>
      <c r="B88" s="6"/>
      <c r="C88" s="6"/>
      <c r="D88" s="5"/>
    </row>
    <row r="89" spans="1:4" ht="16.5" customHeight="1" x14ac:dyDescent="0.2">
      <c r="A89" s="26" t="s">
        <v>21</v>
      </c>
      <c r="B89" s="26"/>
      <c r="C89" s="26"/>
      <c r="D89" s="26"/>
    </row>
    <row r="90" spans="1:4" ht="30" customHeight="1" x14ac:dyDescent="0.2">
      <c r="A90" s="20">
        <v>105000</v>
      </c>
      <c r="B90" s="46" t="s">
        <v>33</v>
      </c>
      <c r="C90" s="47"/>
      <c r="D90" s="48"/>
    </row>
    <row r="91" spans="1:4" x14ac:dyDescent="0.2">
      <c r="A91" s="4">
        <v>26990</v>
      </c>
      <c r="B91" s="46" t="s">
        <v>28</v>
      </c>
      <c r="C91" s="47"/>
      <c r="D91" s="48"/>
    </row>
    <row r="92" spans="1:4" x14ac:dyDescent="0.2">
      <c r="A92" s="9">
        <v>13515</v>
      </c>
      <c r="B92" s="27" t="s">
        <v>16</v>
      </c>
      <c r="C92" s="27"/>
      <c r="D92" s="27"/>
    </row>
    <row r="93" spans="1:4" ht="15" customHeight="1" x14ac:dyDescent="0.2">
      <c r="A93" s="9">
        <v>15034</v>
      </c>
      <c r="B93" s="27" t="s">
        <v>17</v>
      </c>
      <c r="C93" s="27"/>
      <c r="D93" s="27"/>
    </row>
    <row r="94" spans="1:4" x14ac:dyDescent="0.2">
      <c r="A94" s="9">
        <f>40068.97+5157.45+5737.11</f>
        <v>50963.53</v>
      </c>
      <c r="B94" s="32" t="s">
        <v>15</v>
      </c>
      <c r="C94" s="32"/>
      <c r="D94" s="32"/>
    </row>
    <row r="95" spans="1:4" x14ac:dyDescent="0.2">
      <c r="A95" s="7">
        <f>SUM(A90:A94)</f>
        <v>211502.53</v>
      </c>
      <c r="B95" s="33" t="s">
        <v>1</v>
      </c>
      <c r="C95" s="33"/>
      <c r="D95" s="33"/>
    </row>
    <row r="96" spans="1:4" x14ac:dyDescent="0.2">
      <c r="A96" s="3"/>
      <c r="B96" s="6"/>
      <c r="C96" s="6"/>
      <c r="D96" s="5"/>
    </row>
    <row r="97" spans="1:4" ht="14.25" customHeight="1" x14ac:dyDescent="0.2">
      <c r="A97" s="26" t="s">
        <v>0</v>
      </c>
      <c r="B97" s="26"/>
      <c r="C97" s="26"/>
      <c r="D97" s="26"/>
    </row>
    <row r="98" spans="1:4" x14ac:dyDescent="0.2">
      <c r="A98" s="9">
        <v>17738.5</v>
      </c>
      <c r="B98" s="27" t="s">
        <v>16</v>
      </c>
      <c r="C98" s="27"/>
      <c r="D98" s="27"/>
    </row>
    <row r="99" spans="1:4" ht="15" customHeight="1" x14ac:dyDescent="0.2">
      <c r="A99" s="9">
        <v>15034</v>
      </c>
      <c r="B99" s="27" t="s">
        <v>17</v>
      </c>
      <c r="C99" s="27"/>
      <c r="D99" s="27"/>
    </row>
    <row r="100" spans="1:4" x14ac:dyDescent="0.2">
      <c r="A100" s="9">
        <f>6769.17+5737.11</f>
        <v>12506.279999999999</v>
      </c>
      <c r="B100" s="32" t="s">
        <v>15</v>
      </c>
      <c r="C100" s="32"/>
      <c r="D100" s="32"/>
    </row>
    <row r="101" spans="1:4" x14ac:dyDescent="0.2">
      <c r="A101" s="7">
        <f>SUM(A98:A100)</f>
        <v>45278.78</v>
      </c>
      <c r="B101" s="33" t="s">
        <v>1</v>
      </c>
      <c r="C101" s="33"/>
      <c r="D101" s="33"/>
    </row>
    <row r="102" spans="1:4" x14ac:dyDescent="0.2">
      <c r="C102" s="1"/>
      <c r="D102" s="1"/>
    </row>
    <row r="103" spans="1:4" x14ac:dyDescent="0.2">
      <c r="A103" s="26" t="s">
        <v>22</v>
      </c>
      <c r="B103" s="26"/>
      <c r="C103" s="26"/>
      <c r="D103" s="26"/>
    </row>
    <row r="104" spans="1:4" x14ac:dyDescent="0.2">
      <c r="A104" s="4">
        <v>673694.5</v>
      </c>
      <c r="B104" s="32" t="s">
        <v>25</v>
      </c>
      <c r="C104" s="32"/>
      <c r="D104" s="32"/>
    </row>
    <row r="105" spans="1:4" x14ac:dyDescent="0.2">
      <c r="A105" s="9">
        <v>17738.5</v>
      </c>
      <c r="B105" s="27" t="s">
        <v>16</v>
      </c>
      <c r="C105" s="27"/>
      <c r="D105" s="27"/>
    </row>
    <row r="106" spans="1:4" x14ac:dyDescent="0.2">
      <c r="A106" s="9">
        <v>15034</v>
      </c>
      <c r="B106" s="27" t="s">
        <v>17</v>
      </c>
      <c r="C106" s="27"/>
      <c r="D106" s="27"/>
    </row>
    <row r="107" spans="1:4" x14ac:dyDescent="0.2">
      <c r="A107" s="9">
        <f>6769.17+81034.29+5737.11</f>
        <v>93540.569999999992</v>
      </c>
      <c r="B107" s="32" t="s">
        <v>15</v>
      </c>
      <c r="C107" s="32"/>
      <c r="D107" s="32"/>
    </row>
    <row r="108" spans="1:4" x14ac:dyDescent="0.2">
      <c r="A108" s="7">
        <f>SUM(A104:A107)</f>
        <v>800007.57</v>
      </c>
      <c r="B108" s="33" t="s">
        <v>1</v>
      </c>
      <c r="C108" s="33"/>
      <c r="D108" s="33"/>
    </row>
    <row r="109" spans="1:4" ht="15" customHeight="1" x14ac:dyDescent="0.2"/>
    <row r="110" spans="1:4" ht="15" customHeight="1" x14ac:dyDescent="0.2">
      <c r="A110" s="52" t="s">
        <v>10</v>
      </c>
      <c r="B110" s="53"/>
      <c r="C110" s="53"/>
      <c r="D110" s="54"/>
    </row>
    <row r="111" spans="1:4" x14ac:dyDescent="0.2">
      <c r="A111" s="4">
        <v>62160</v>
      </c>
      <c r="B111" s="21" t="s">
        <v>49</v>
      </c>
      <c r="C111" s="22"/>
      <c r="D111" s="23"/>
    </row>
    <row r="112" spans="1:4" ht="29" customHeight="1" x14ac:dyDescent="0.2">
      <c r="A112" s="4">
        <v>25280</v>
      </c>
      <c r="B112" s="21" t="s">
        <v>47</v>
      </c>
      <c r="C112" s="22"/>
      <c r="D112" s="23"/>
    </row>
    <row r="113" spans="1:4" ht="14.25" customHeight="1" x14ac:dyDescent="0.2">
      <c r="A113" s="4">
        <v>17500</v>
      </c>
      <c r="B113" s="21" t="s">
        <v>45</v>
      </c>
      <c r="C113" s="22"/>
      <c r="D113" s="23"/>
    </row>
    <row r="114" spans="1:4" x14ac:dyDescent="0.2">
      <c r="A114" s="4">
        <v>5568.62</v>
      </c>
      <c r="B114" s="21" t="s">
        <v>46</v>
      </c>
      <c r="C114" s="22"/>
      <c r="D114" s="23"/>
    </row>
    <row r="115" spans="1:4" x14ac:dyDescent="0.2">
      <c r="A115" s="4">
        <v>5550</v>
      </c>
      <c r="B115" s="21" t="s">
        <v>50</v>
      </c>
      <c r="C115" s="22"/>
      <c r="D115" s="23"/>
    </row>
    <row r="116" spans="1:4" x14ac:dyDescent="0.2">
      <c r="A116" s="4">
        <v>3680</v>
      </c>
      <c r="B116" s="21" t="s">
        <v>51</v>
      </c>
      <c r="C116" s="22"/>
      <c r="D116" s="23"/>
    </row>
    <row r="117" spans="1:4" x14ac:dyDescent="0.2">
      <c r="A117" s="4">
        <v>1941.6</v>
      </c>
      <c r="B117" s="21" t="s">
        <v>48</v>
      </c>
      <c r="C117" s="22"/>
      <c r="D117" s="23"/>
    </row>
    <row r="118" spans="1:4" ht="15" customHeight="1" x14ac:dyDescent="0.2">
      <c r="A118" s="4">
        <v>1588.65</v>
      </c>
      <c r="B118" s="21" t="s">
        <v>44</v>
      </c>
      <c r="C118" s="22"/>
      <c r="D118" s="23"/>
    </row>
    <row r="119" spans="1:4" x14ac:dyDescent="0.2">
      <c r="A119" s="9">
        <v>17718.666666666668</v>
      </c>
      <c r="B119" s="27" t="s">
        <v>16</v>
      </c>
      <c r="C119" s="27"/>
      <c r="D119" s="27"/>
    </row>
    <row r="120" spans="1:4" x14ac:dyDescent="0.2">
      <c r="A120" s="9">
        <v>15034</v>
      </c>
      <c r="B120" s="27" t="s">
        <v>17</v>
      </c>
      <c r="C120" s="27"/>
      <c r="D120" s="27"/>
    </row>
    <row r="121" spans="1:4" x14ac:dyDescent="0.2">
      <c r="A121" s="9">
        <f>6761.61+5737.11</f>
        <v>12498.72</v>
      </c>
      <c r="B121" s="32" t="s">
        <v>15</v>
      </c>
      <c r="C121" s="32"/>
      <c r="D121" s="32"/>
    </row>
    <row r="122" spans="1:4" ht="15" customHeight="1" x14ac:dyDescent="0.2">
      <c r="A122" s="7">
        <f>SUM(A111:A121)</f>
        <v>168520.25666666665</v>
      </c>
      <c r="B122" s="33" t="s">
        <v>1</v>
      </c>
      <c r="C122" s="33"/>
      <c r="D122" s="33"/>
    </row>
    <row r="123" spans="1:4" ht="15" customHeight="1" x14ac:dyDescent="0.2"/>
    <row r="124" spans="1:4" x14ac:dyDescent="0.2">
      <c r="A124" s="52" t="s">
        <v>6</v>
      </c>
      <c r="B124" s="53"/>
      <c r="C124" s="53"/>
      <c r="D124" s="54"/>
    </row>
    <row r="125" spans="1:4" ht="30" customHeight="1" x14ac:dyDescent="0.2">
      <c r="A125" s="4">
        <v>164340</v>
      </c>
      <c r="B125" s="21" t="s">
        <v>43</v>
      </c>
      <c r="C125" s="22"/>
      <c r="D125" s="23"/>
    </row>
    <row r="126" spans="1:4" x14ac:dyDescent="0.2">
      <c r="A126" s="9">
        <v>13515</v>
      </c>
      <c r="B126" s="27" t="s">
        <v>16</v>
      </c>
      <c r="C126" s="27"/>
      <c r="D126" s="27"/>
    </row>
    <row r="127" spans="1:4" ht="15" customHeight="1" x14ac:dyDescent="0.2">
      <c r="A127" s="9">
        <v>15034</v>
      </c>
      <c r="B127" s="27" t="s">
        <v>17</v>
      </c>
      <c r="C127" s="27"/>
      <c r="D127" s="27"/>
    </row>
    <row r="128" spans="1:4" ht="15" customHeight="1" x14ac:dyDescent="0.2">
      <c r="A128" s="9">
        <f>5157.45+5737.11</f>
        <v>10894.56</v>
      </c>
      <c r="B128" s="32" t="s">
        <v>15</v>
      </c>
      <c r="C128" s="32"/>
      <c r="D128" s="32"/>
    </row>
    <row r="129" spans="1:4" ht="15" customHeight="1" x14ac:dyDescent="0.2">
      <c r="A129" s="7">
        <f>SUM(A125:A128)</f>
        <v>203783.56</v>
      </c>
      <c r="B129" s="55" t="s">
        <v>1</v>
      </c>
      <c r="C129" s="56"/>
      <c r="D129" s="57"/>
    </row>
  </sheetData>
  <sortState ref="A23:B45">
    <sortCondition ref="A23"/>
  </sortState>
  <mergeCells count="116">
    <mergeCell ref="B64:D64"/>
    <mergeCell ref="B81:D81"/>
    <mergeCell ref="B82:D82"/>
    <mergeCell ref="B83:D83"/>
    <mergeCell ref="B76:D76"/>
    <mergeCell ref="A70:D70"/>
    <mergeCell ref="B66:D66"/>
    <mergeCell ref="B67:D67"/>
    <mergeCell ref="B68:D68"/>
    <mergeCell ref="B74:D74"/>
    <mergeCell ref="B77:D77"/>
    <mergeCell ref="B78:D78"/>
    <mergeCell ref="B72:D72"/>
    <mergeCell ref="B90:D90"/>
    <mergeCell ref="B127:D127"/>
    <mergeCell ref="B129:D129"/>
    <mergeCell ref="A110:D110"/>
    <mergeCell ref="B113:D113"/>
    <mergeCell ref="B128:D128"/>
    <mergeCell ref="B122:D122"/>
    <mergeCell ref="B126:D126"/>
    <mergeCell ref="B119:D119"/>
    <mergeCell ref="B120:D120"/>
    <mergeCell ref="B121:D121"/>
    <mergeCell ref="B118:D118"/>
    <mergeCell ref="B112:D112"/>
    <mergeCell ref="B114:D114"/>
    <mergeCell ref="B125:D125"/>
    <mergeCell ref="B117:D117"/>
    <mergeCell ref="B111:D111"/>
    <mergeCell ref="B115:D115"/>
    <mergeCell ref="B116:D116"/>
    <mergeCell ref="A124:D124"/>
    <mergeCell ref="B106:D106"/>
    <mergeCell ref="B107:D107"/>
    <mergeCell ref="B92:D92"/>
    <mergeCell ref="B93:D93"/>
    <mergeCell ref="B94:D94"/>
    <mergeCell ref="B95:D95"/>
    <mergeCell ref="A103:D103"/>
    <mergeCell ref="B104:D104"/>
    <mergeCell ref="A97:D97"/>
    <mergeCell ref="B101:D101"/>
    <mergeCell ref="B99:D99"/>
    <mergeCell ref="B100:D100"/>
    <mergeCell ref="B98:D98"/>
    <mergeCell ref="B108:D108"/>
    <mergeCell ref="B59:D59"/>
    <mergeCell ref="A51:D51"/>
    <mergeCell ref="B57:D57"/>
    <mergeCell ref="B71:D71"/>
    <mergeCell ref="B40:D40"/>
    <mergeCell ref="A61:D61"/>
    <mergeCell ref="B47:D47"/>
    <mergeCell ref="B73:D73"/>
    <mergeCell ref="B62:D62"/>
    <mergeCell ref="B58:D58"/>
    <mergeCell ref="B63:D63"/>
    <mergeCell ref="B85:D85"/>
    <mergeCell ref="B87:D87"/>
    <mergeCell ref="B86:D86"/>
    <mergeCell ref="A89:D89"/>
    <mergeCell ref="B91:D91"/>
    <mergeCell ref="B105:D105"/>
    <mergeCell ref="B84:D84"/>
    <mergeCell ref="A65:D65"/>
    <mergeCell ref="A75:D75"/>
    <mergeCell ref="A80:D80"/>
    <mergeCell ref="B25:D25"/>
    <mergeCell ref="B31:D31"/>
    <mergeCell ref="B48:D48"/>
    <mergeCell ref="B29:D29"/>
    <mergeCell ref="B39:D39"/>
    <mergeCell ref="B35:D35"/>
    <mergeCell ref="B42:D42"/>
    <mergeCell ref="B45:D45"/>
    <mergeCell ref="B30:D30"/>
    <mergeCell ref="B34:D34"/>
    <mergeCell ref="B28:D28"/>
    <mergeCell ref="B27:D27"/>
    <mergeCell ref="B26:D26"/>
    <mergeCell ref="B37:D37"/>
    <mergeCell ref="B33:D33"/>
    <mergeCell ref="B46:D46"/>
    <mergeCell ref="B56:D56"/>
    <mergeCell ref="B36:D36"/>
    <mergeCell ref="B32:D32"/>
    <mergeCell ref="B41:D41"/>
    <mergeCell ref="B44:D44"/>
    <mergeCell ref="B54:D54"/>
    <mergeCell ref="B49:D49"/>
    <mergeCell ref="B53:D53"/>
    <mergeCell ref="B55:D55"/>
    <mergeCell ref="B6:D6"/>
    <mergeCell ref="B8:D8"/>
    <mergeCell ref="B7:D7"/>
    <mergeCell ref="B52:D52"/>
    <mergeCell ref="B24:D24"/>
    <mergeCell ref="B43:D43"/>
    <mergeCell ref="B38:D38"/>
    <mergeCell ref="A1:D1"/>
    <mergeCell ref="A3:B3"/>
    <mergeCell ref="A23:D23"/>
    <mergeCell ref="A15:D15"/>
    <mergeCell ref="B19:D19"/>
    <mergeCell ref="B21:D21"/>
    <mergeCell ref="B17:D17"/>
    <mergeCell ref="B20:D20"/>
    <mergeCell ref="B9:D9"/>
    <mergeCell ref="A5:D5"/>
    <mergeCell ref="B11:D11"/>
    <mergeCell ref="B13:D13"/>
    <mergeCell ref="B12:D12"/>
    <mergeCell ref="B10:D10"/>
    <mergeCell ref="B18:D18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7"/>
  <sheetViews>
    <sheetView workbookViewId="0">
      <selection activeCell="A14" sqref="A14"/>
    </sheetView>
  </sheetViews>
  <sheetFormatPr baseColWidth="10" defaultColWidth="8.83203125" defaultRowHeight="15" x14ac:dyDescent="0.2"/>
  <cols>
    <col min="1" max="1" width="15" customWidth="1"/>
    <col min="3" max="3" width="10.5" bestFit="1" customWidth="1"/>
    <col min="4" max="4" width="51.6640625" customWidth="1"/>
    <col min="6" max="6" width="25.83203125" customWidth="1"/>
    <col min="9" max="9" width="15" customWidth="1"/>
    <col min="10" max="10" width="16.5" customWidth="1"/>
    <col min="11" max="11" width="11" customWidth="1"/>
    <col min="13" max="13" width="21.6640625" customWidth="1"/>
  </cols>
  <sheetData>
    <row r="2" spans="1:14" x14ac:dyDescent="0.2">
      <c r="A2" s="26" t="s">
        <v>2</v>
      </c>
      <c r="B2" s="26"/>
      <c r="C2" s="26"/>
      <c r="D2" s="26"/>
    </row>
    <row r="3" spans="1:14" x14ac:dyDescent="0.2">
      <c r="A3" s="4">
        <v>54860.36</v>
      </c>
      <c r="B3" s="32" t="s">
        <v>8</v>
      </c>
      <c r="C3" s="32"/>
      <c r="D3" s="32"/>
    </row>
    <row r="4" spans="1:14" x14ac:dyDescent="0.2">
      <c r="A4" s="4">
        <f>17617.5+25706</f>
        <v>43323.5</v>
      </c>
      <c r="B4" s="27" t="s">
        <v>30</v>
      </c>
      <c r="C4" s="27"/>
      <c r="D4" s="27"/>
    </row>
    <row r="5" spans="1:14" x14ac:dyDescent="0.2">
      <c r="A5" s="4">
        <f>21830</f>
        <v>21830</v>
      </c>
      <c r="B5" s="61" t="s">
        <v>9</v>
      </c>
      <c r="C5" s="61"/>
      <c r="D5" s="61"/>
    </row>
    <row r="6" spans="1:14" x14ac:dyDescent="0.2">
      <c r="A6" s="4">
        <f>21171.2</f>
        <v>21171.200000000001</v>
      </c>
      <c r="B6" s="27" t="s">
        <v>12</v>
      </c>
      <c r="C6" s="27"/>
      <c r="D6" s="27"/>
    </row>
    <row r="7" spans="1:14" x14ac:dyDescent="0.2">
      <c r="A7" s="4">
        <f>5834.71</f>
        <v>5834.71</v>
      </c>
      <c r="B7" s="32" t="s">
        <v>7</v>
      </c>
      <c r="C7" s="32"/>
      <c r="D7" s="32"/>
    </row>
    <row r="8" spans="1:14" x14ac:dyDescent="0.2">
      <c r="A8" s="4">
        <v>5552.2</v>
      </c>
      <c r="B8" s="32" t="s">
        <v>83</v>
      </c>
      <c r="C8" s="32"/>
      <c r="D8" s="32"/>
    </row>
    <row r="9" spans="1:14" x14ac:dyDescent="0.2">
      <c r="A9" s="4">
        <v>4900</v>
      </c>
      <c r="B9" s="32" t="s">
        <v>82</v>
      </c>
      <c r="C9" s="32"/>
      <c r="D9" s="32"/>
    </row>
    <row r="10" spans="1:14" x14ac:dyDescent="0.2">
      <c r="A10" s="9">
        <v>81433.67</v>
      </c>
      <c r="B10" s="32" t="s">
        <v>14</v>
      </c>
      <c r="C10" s="32"/>
      <c r="D10" s="32"/>
      <c r="K10" s="16"/>
      <c r="L10" s="16"/>
      <c r="N10" s="16"/>
    </row>
    <row r="11" spans="1:14" x14ac:dyDescent="0.2">
      <c r="A11" s="9">
        <f>24097+96098</f>
        <v>120195</v>
      </c>
      <c r="B11" s="32" t="s">
        <v>13</v>
      </c>
      <c r="C11" s="32"/>
      <c r="D11" s="32"/>
      <c r="J11" s="16"/>
      <c r="K11" s="16"/>
      <c r="L11" s="16"/>
      <c r="M11" s="16"/>
    </row>
    <row r="12" spans="1:14" x14ac:dyDescent="0.2">
      <c r="A12" s="9">
        <v>53897.59</v>
      </c>
      <c r="B12" s="32" t="s">
        <v>15</v>
      </c>
      <c r="C12" s="32"/>
      <c r="D12" s="32"/>
      <c r="K12" s="16"/>
      <c r="L12" s="16"/>
      <c r="M12" s="16"/>
    </row>
    <row r="13" spans="1:14" x14ac:dyDescent="0.2">
      <c r="A13" s="8">
        <f>SUM(A3:A12)</f>
        <v>412998.23</v>
      </c>
      <c r="B13" s="28" t="s">
        <v>3</v>
      </c>
      <c r="C13" s="28"/>
      <c r="D13" s="28"/>
    </row>
    <row r="18" spans="7:11" x14ac:dyDescent="0.2">
      <c r="G18" s="17"/>
      <c r="H18" s="17"/>
    </row>
    <row r="19" spans="7:11" x14ac:dyDescent="0.2">
      <c r="I19" s="18"/>
      <c r="J19" s="18"/>
      <c r="K19" s="18"/>
    </row>
    <row r="20" spans="7:11" x14ac:dyDescent="0.2">
      <c r="I20" s="18"/>
      <c r="J20" s="18"/>
      <c r="K20" s="18"/>
    </row>
    <row r="21" spans="7:11" x14ac:dyDescent="0.2">
      <c r="I21" s="18"/>
      <c r="J21" s="18"/>
      <c r="K21" s="18"/>
    </row>
    <row r="22" spans="7:11" x14ac:dyDescent="0.2">
      <c r="I22" s="18"/>
      <c r="J22" s="18"/>
      <c r="K22" s="18"/>
    </row>
    <row r="23" spans="7:11" x14ac:dyDescent="0.2">
      <c r="I23" s="18"/>
      <c r="J23" s="18"/>
      <c r="K23" s="18"/>
    </row>
    <row r="24" spans="7:11" x14ac:dyDescent="0.2">
      <c r="I24" s="18"/>
      <c r="J24" s="18"/>
      <c r="K24" s="18"/>
    </row>
    <row r="25" spans="7:11" x14ac:dyDescent="0.2">
      <c r="I25" s="18"/>
      <c r="J25" s="18"/>
      <c r="K25" s="18"/>
    </row>
    <row r="26" spans="7:11" x14ac:dyDescent="0.2">
      <c r="I26" s="18"/>
      <c r="J26" s="18"/>
      <c r="K26" s="18"/>
    </row>
    <row r="27" spans="7:11" x14ac:dyDescent="0.2">
      <c r="I27" s="18"/>
      <c r="J27" s="18"/>
      <c r="K27" s="18"/>
    </row>
  </sheetData>
  <mergeCells count="12">
    <mergeCell ref="B13:D13"/>
    <mergeCell ref="A2:D2"/>
    <mergeCell ref="B3:D3"/>
    <mergeCell ref="B7:D7"/>
    <mergeCell ref="B10:D10"/>
    <mergeCell ref="B11:D11"/>
    <mergeCell ref="B12:D12"/>
    <mergeCell ref="B4:D4"/>
    <mergeCell ref="B5:D5"/>
    <mergeCell ref="B6:D6"/>
    <mergeCell ref="B9:D9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Работа проектов и служб</vt:lpstr>
      <vt:lpstr>Организация чудес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Microsoft Office User</cp:lastModifiedBy>
  <dcterms:created xsi:type="dcterms:W3CDTF">2018-02-28T19:38:51Z</dcterms:created>
  <dcterms:modified xsi:type="dcterms:W3CDTF">2019-07-16T05:42:10Z</dcterms:modified>
</cp:coreProperties>
</file>