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X64\public\Фонд\Отдел фандрайзинга\Фин. отчеты\2019\сайт\май\"/>
    </mc:Choice>
  </mc:AlternateContent>
  <bookViews>
    <workbookView xWindow="0" yWindow="0" windowWidth="13965" windowHeight="6120"/>
  </bookViews>
  <sheets>
    <sheet name="Работа проектов и служб" sheetId="1" r:id="rId1"/>
    <sheet name="Организация чудес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54" i="1" l="1"/>
  <c r="A104" i="1"/>
  <c r="A96" i="1"/>
  <c r="A78" i="1"/>
  <c r="A86" i="1"/>
  <c r="A121" i="1"/>
  <c r="A115" i="1"/>
  <c r="A10" i="1"/>
  <c r="A47" i="1"/>
  <c r="A19" i="1"/>
  <c r="A46" i="1"/>
  <c r="A97" i="1"/>
  <c r="A4" i="4"/>
  <c r="A12" i="4" l="1"/>
  <c r="A11" i="1" l="1"/>
  <c r="A20" i="1"/>
  <c r="A116" i="1"/>
  <c r="A79" i="1"/>
  <c r="A122" i="1" l="1"/>
  <c r="A69" i="1" l="1"/>
  <c r="A55" i="1"/>
  <c r="A105" i="1" l="1"/>
  <c r="A87" i="1"/>
  <c r="A62" i="1" l="1"/>
  <c r="A48" i="1" l="1"/>
  <c r="D3" i="1" s="1"/>
</calcChain>
</file>

<file path=xl/sharedStrings.xml><?xml version="1.0" encoding="utf-8"?>
<sst xmlns="http://schemas.openxmlformats.org/spreadsheetml/2006/main" count="120" uniqueCount="76">
  <si>
    <t>проект "Больничные мамы"</t>
  </si>
  <si>
    <t>Итого по проекту</t>
  </si>
  <si>
    <t>общие расходы</t>
  </si>
  <si>
    <t>итого расходов</t>
  </si>
  <si>
    <t>проект "Рядом с мамой"</t>
  </si>
  <si>
    <t>проект "Донорство ума"</t>
  </si>
  <si>
    <t>проект "В домике"</t>
  </si>
  <si>
    <t>услуги операторов связи: работа горячей линии, доступ в интернет в офисе</t>
  </si>
  <si>
    <t>коммунальные платежи за офис</t>
  </si>
  <si>
    <t>канцелярия, офисная орг.техника и ее обслуживание</t>
  </si>
  <si>
    <t>проект "Стань Дедом Морозом!"</t>
  </si>
  <si>
    <t>проект "Вернуть будущее"</t>
  </si>
  <si>
    <t>банковское обслуживание</t>
  </si>
  <si>
    <t xml:space="preserve">бухгалтерское обслуживание </t>
  </si>
  <si>
    <t xml:space="preserve">управление фондом </t>
  </si>
  <si>
    <t>страховые взносы и НДФЛ</t>
  </si>
  <si>
    <t>расходы на содержание проекта (з/п координатора)</t>
  </si>
  <si>
    <t>расходы на содержание проекта (пропаганда и финансирование чудес)</t>
  </si>
  <si>
    <t>проект "Больше жизни"</t>
  </si>
  <si>
    <t>Служба качества жизни (СКЖ)</t>
  </si>
  <si>
    <t>Служба проката</t>
  </si>
  <si>
    <t>Служба сохранения семей</t>
  </si>
  <si>
    <t>Служба заботы</t>
  </si>
  <si>
    <t>расходы на содержание проекта (з/п координатора) - финансируется за счет АНО "Сами"</t>
  </si>
  <si>
    <t>оплата услуг сиделок, сопровождающих детей в стационарах</t>
  </si>
  <si>
    <t>средства гигиены, детское питание и медикаменты для подопечных проекта</t>
  </si>
  <si>
    <t>продукты для подопечных проекта</t>
  </si>
  <si>
    <t>транспортные расходы (з/п водителя, ТО, ГСМ, такси)</t>
  </si>
  <si>
    <t>проект "Скорая чудес"</t>
  </si>
  <si>
    <t>оплата услуг специалистов службы (координатор семей, психологи, юрист, соц.работник) - средства
Фонда президентских грантов</t>
  </si>
  <si>
    <t>оплата спутникового ТВ для Отделения паллиативной помощи</t>
  </si>
  <si>
    <t>организация мероприятия в психоневрологическом отделении (Банная гора)</t>
  </si>
  <si>
    <t>расходы на ГСМ для поездок СКЖ в территории края</t>
  </si>
  <si>
    <t>Расходы благотворительного фонда "Дедморозим" // май 2019</t>
  </si>
  <si>
    <t>Потрачено в мае на помощь подопечным фонда "Дедморозим"</t>
  </si>
  <si>
    <t xml:space="preserve">обеспечение исполнения контракта на сопровождение в стационарах воспитанников ЦПД г.Перми с Министерством социального развития </t>
  </si>
  <si>
    <t>печать полиграфической продукции (плакаты об акции в МФЦ)</t>
  </si>
  <si>
    <t>накопитель (внешний жесткий диск) для работы координатора</t>
  </si>
  <si>
    <t>изготовление санитарных книжек для сиделок, работающих в службе заботы</t>
  </si>
  <si>
    <t>строительные работы в Рудничном ДДИ</t>
  </si>
  <si>
    <t>проведение семинара "Забота с уважением" для сотрудников ДДИ п.Рудничный и г.Оса и сотрудников СКЖ</t>
  </si>
  <si>
    <t>доставка биообразцов потенциальных доноров на HLA-типирование в г. Казань и в г. Москва</t>
  </si>
  <si>
    <t>услуги дизайнера по созданию прототипа страницы о донорстве костного мозга на сайте dedmorozim.ru</t>
  </si>
  <si>
    <t>проведение рекламной кампании по привлечению потенциальных доноров костного мозга</t>
  </si>
  <si>
    <t>мебель и строительные материалы для подопечных проекта</t>
  </si>
  <si>
    <t>возмещение транспортных расходов для участия сотрудников ЦПД Пермского края в семинаре по зищаите детей от жесткого обращения</t>
  </si>
  <si>
    <t>услуги сурдопереводчика</t>
  </si>
  <si>
    <t>услуги стоматолога для воспитанников с брекетами</t>
  </si>
  <si>
    <t>поездка в ЦПД г.Соликамска для проведения дня именинника и праздника окончания учебного года</t>
  </si>
  <si>
    <t>покупка поощрительных призов для праздника "День успеха" в ЦПД г.Перми для детей с ОВЗ</t>
  </si>
  <si>
    <t>авиабилеты для воспитанницы и сотрудника ЦПД г.Перми для детей с ОВЗ к месту реабилитации</t>
  </si>
  <si>
    <t>системы бесперебойного питания для аппаратов ИВЛ</t>
  </si>
  <si>
    <t>оплата услуг сиделок, сопровождающих детей с неизлечимыми заболеваниями на дому</t>
  </si>
  <si>
    <t>мазь "Бепантен" для подопечной Вики Потеряевой</t>
  </si>
  <si>
    <t>ж/д билеты из г.Москва в г.Пермь после обследования для подопечного Дениса Аликина и его сопровождающей мамы</t>
  </si>
  <si>
    <t>мазь "Стелланин", катетеры Фолея, аспиратор, шприцы, мешки для подопечного Саши Хана</t>
  </si>
  <si>
    <t>пульсоксиметр, шприцы, салфетки, зонды для подопечного Тимура Шафигулина</t>
  </si>
  <si>
    <t>детская питательная смесь для подопечного Гриши Селедкова</t>
  </si>
  <si>
    <t>измерительные устройства для гастростом для подопечных Лизы Завьяловой, Вани Кувалдина, Даши Вахрушевой</t>
  </si>
  <si>
    <t>шприцы для подопечных (на склад)</t>
  </si>
  <si>
    <t>пульсоксиметр для подопечной Алисы Петуниной</t>
  </si>
  <si>
    <t>аспирационные зонды для подопечной Дианы Бобылевой</t>
  </si>
  <si>
    <t>анализы пациентов детского онкоцентра в медицинском центре "Диапазон"</t>
  </si>
  <si>
    <t>аппарат НИВЛ, функциональная кровать и доставка для подопечного Миша Ерина</t>
  </si>
  <si>
    <t>пульсоксиметр, стул для купания, облучатель для подопечного Вани Кувалдина</t>
  </si>
  <si>
    <t>генетический анализ для подопечной Вари Топоровой</t>
  </si>
  <si>
    <t>генетический анализ для подопечного Саши Кудымова</t>
  </si>
  <si>
    <t>трубки трахеостомические, дыхательные контуры, фиксирующие ленты для подопечной Алисы Шардиной</t>
  </si>
  <si>
    <t>гастростома, шприцы для подопечного Артема Онучина</t>
  </si>
  <si>
    <t>кислородный концентратор, пульсоксиметр, зонды для подопечного Саши Лабутина</t>
  </si>
  <si>
    <t>детское питание и медикаменты для подопечной Жени Мальцевой</t>
  </si>
  <si>
    <t>маски для НИВЛ для подопечных Евы Вихаревой и Тимура Безкоровайного</t>
  </si>
  <si>
    <t>оплата обучения двух врачей детского онкоцентра</t>
  </si>
  <si>
    <t>голосовые клапаны для подопечной Ирины Метляевой</t>
  </si>
  <si>
    <t>шприцы для кормления для подопечной Лизы Завьяловой</t>
  </si>
  <si>
    <t>организация Дня защитников детей для партнеров фонда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</si>
</sst>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&quot;р.&quot;"/>
  </numFmts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0" xfId="0" applyAlignment="1">
      <alignment horizontal="left"/>
    </xf>
    <xf numFmtId="2" fontId="0" fillId="0" borderId="0" xfId="0" applyNumberFormat="1" applyFill="1" applyBorder="1"/>
    <xf numFmtId="2" fontId="0" fillId="4" borderId="1" xfId="0" applyNumberFormat="1" applyFill="1" applyBorder="1"/>
    <xf numFmtId="0" fontId="0" fillId="0" borderId="0" xfId="0" applyBorder="1" applyAlignment="1">
      <alignment horizontal="left"/>
    </xf>
    <xf numFmtId="0" fontId="0" fillId="0" borderId="0" xfId="0" applyFill="1" applyBorder="1" applyAlignment="1">
      <alignment horizontal="left"/>
    </xf>
    <xf numFmtId="2" fontId="1" fillId="4" borderId="1" xfId="0" applyNumberFormat="1" applyFont="1" applyFill="1" applyBorder="1" applyAlignment="1">
      <alignment vertical="center"/>
    </xf>
    <xf numFmtId="2" fontId="1" fillId="4" borderId="1" xfId="0" applyNumberFormat="1" applyFont="1" applyFill="1" applyBorder="1"/>
    <xf numFmtId="2" fontId="0" fillId="6" borderId="1" xfId="0" applyNumberFormat="1" applyFill="1" applyBorder="1"/>
    <xf numFmtId="0" fontId="0" fillId="0" borderId="0" xfId="0" applyBorder="1"/>
    <xf numFmtId="0" fontId="0" fillId="0" borderId="0" xfId="0" applyBorder="1" applyAlignment="1">
      <alignment wrapText="1"/>
    </xf>
    <xf numFmtId="0" fontId="0" fillId="0" borderId="0" xfId="0" applyFill="1" applyBorder="1"/>
    <xf numFmtId="2" fontId="1" fillId="0" borderId="0" xfId="0" applyNumberFormat="1" applyFont="1" applyFill="1" applyBorder="1"/>
    <xf numFmtId="0" fontId="1" fillId="0" borderId="0" xfId="0" applyFont="1" applyFill="1" applyBorder="1" applyAlignment="1">
      <alignment horizontal="left"/>
    </xf>
    <xf numFmtId="0" fontId="0" fillId="0" borderId="0" xfId="0" applyAlignment="1"/>
    <xf numFmtId="0" fontId="0" fillId="0" borderId="0" xfId="0" applyAlignment="1">
      <alignment wrapText="1"/>
    </xf>
    <xf numFmtId="2" fontId="0" fillId="0" borderId="0" xfId="0" applyNumberFormat="1"/>
    <xf numFmtId="0" fontId="0" fillId="0" borderId="0" xfId="0" applyFill="1"/>
    <xf numFmtId="2" fontId="0" fillId="4" borderId="1" xfId="0" applyNumberFormat="1" applyFill="1" applyBorder="1" applyAlignment="1">
      <alignment vertical="center"/>
    </xf>
    <xf numFmtId="0" fontId="0" fillId="5" borderId="2" xfId="0" applyFill="1" applyBorder="1" applyAlignment="1">
      <alignment horizontal="left"/>
    </xf>
    <xf numFmtId="0" fontId="0" fillId="5" borderId="4" xfId="0" applyFill="1" applyBorder="1" applyAlignment="1">
      <alignment horizontal="left"/>
    </xf>
    <xf numFmtId="0" fontId="0" fillId="5" borderId="3" xfId="0" applyFill="1" applyBorder="1" applyAlignment="1">
      <alignment horizontal="left"/>
    </xf>
    <xf numFmtId="2" fontId="0" fillId="0" borderId="0" xfId="0" applyNumberFormat="1" applyBorder="1"/>
    <xf numFmtId="2" fontId="4" fillId="4" borderId="1" xfId="0" applyNumberFormat="1" applyFont="1" applyFill="1" applyBorder="1" applyAlignment="1">
      <alignment vertical="center"/>
    </xf>
    <xf numFmtId="2" fontId="4" fillId="4" borderId="1" xfId="0" applyNumberFormat="1" applyFont="1" applyFill="1" applyBorder="1"/>
    <xf numFmtId="2" fontId="4" fillId="4" borderId="5" xfId="0" applyNumberFormat="1" applyFont="1" applyFill="1" applyBorder="1"/>
    <xf numFmtId="0" fontId="0" fillId="5" borderId="1" xfId="0" applyFill="1" applyBorder="1" applyAlignment="1">
      <alignment horizontal="left" wrapText="1"/>
    </xf>
    <xf numFmtId="0" fontId="0" fillId="5" borderId="2" xfId="0" applyFill="1" applyBorder="1" applyAlignment="1">
      <alignment horizontal="left" wrapText="1"/>
    </xf>
    <xf numFmtId="0" fontId="0" fillId="5" borderId="4" xfId="0" applyFill="1" applyBorder="1" applyAlignment="1">
      <alignment horizontal="left" wrapText="1"/>
    </xf>
    <xf numFmtId="0" fontId="0" fillId="5" borderId="3" xfId="0" applyFill="1" applyBorder="1" applyAlignment="1">
      <alignment horizontal="left" wrapText="1"/>
    </xf>
    <xf numFmtId="0" fontId="0" fillId="0" borderId="1" xfId="0" applyBorder="1" applyAlignment="1">
      <alignment horizontal="left"/>
    </xf>
    <xf numFmtId="0" fontId="4" fillId="0" borderId="2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2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 wrapText="1"/>
    </xf>
    <xf numFmtId="0" fontId="0" fillId="0" borderId="2" xfId="0" applyFont="1" applyFill="1" applyBorder="1" applyAlignment="1">
      <alignment horizontal="left"/>
    </xf>
    <xf numFmtId="0" fontId="0" fillId="0" borderId="4" xfId="0" applyFont="1" applyFill="1" applyBorder="1" applyAlignment="1">
      <alignment horizontal="left"/>
    </xf>
    <xf numFmtId="0" fontId="0" fillId="0" borderId="3" xfId="0" applyFont="1" applyFill="1" applyBorder="1" applyAlignment="1">
      <alignment horizontal="left"/>
    </xf>
    <xf numFmtId="0" fontId="0" fillId="0" borderId="2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2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5" borderId="2" xfId="0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 wrapText="1"/>
    </xf>
    <xf numFmtId="0" fontId="4" fillId="5" borderId="3" xfId="0" applyFont="1" applyFill="1" applyBorder="1" applyAlignment="1">
      <alignment horizontal="left" vertical="center" wrapText="1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0" fillId="6" borderId="2" xfId="0" applyFill="1" applyBorder="1" applyAlignment="1">
      <alignment horizontal="center" wrapText="1"/>
    </xf>
    <xf numFmtId="0" fontId="0" fillId="6" borderId="4" xfId="0" applyFill="1" applyBorder="1" applyAlignment="1">
      <alignment horizontal="center" wrapText="1"/>
    </xf>
    <xf numFmtId="0" fontId="0" fillId="6" borderId="3" xfId="0" applyFill="1" applyBorder="1" applyAlignment="1">
      <alignment horizontal="center" wrapText="1"/>
    </xf>
    <xf numFmtId="0" fontId="1" fillId="4" borderId="2" xfId="0" applyFont="1" applyFill="1" applyBorder="1" applyAlignment="1">
      <alignment horizontal="left" wrapText="1"/>
    </xf>
    <xf numFmtId="0" fontId="1" fillId="4" borderId="4" xfId="0" applyFont="1" applyFill="1" applyBorder="1" applyAlignment="1">
      <alignment horizontal="left" wrapText="1"/>
    </xf>
    <xf numFmtId="0" fontId="1" fillId="4" borderId="3" xfId="0" applyFont="1" applyFill="1" applyBorder="1" applyAlignment="1">
      <alignment horizontal="left" wrapText="1"/>
    </xf>
    <xf numFmtId="0" fontId="1" fillId="3" borderId="2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0" fillId="5" borderId="1" xfId="0" applyFill="1" applyBorder="1" applyAlignment="1">
      <alignment horizontal="left"/>
    </xf>
    <xf numFmtId="164" fontId="3" fillId="2" borderId="0" xfId="0" applyNumberFormat="1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122"/>
  <sheetViews>
    <sheetView tabSelected="1" workbookViewId="0">
      <selection sqref="A1:D1"/>
    </sheetView>
  </sheetViews>
  <sheetFormatPr defaultColWidth="8.85546875" defaultRowHeight="15" x14ac:dyDescent="0.25"/>
  <cols>
    <col min="1" max="1" width="13.7109375" customWidth="1"/>
    <col min="2" max="2" width="23.7109375" customWidth="1"/>
    <col min="3" max="3" width="35.28515625" customWidth="1"/>
    <col min="4" max="4" width="25.5703125" customWidth="1"/>
    <col min="6" max="6" width="18.85546875" customWidth="1"/>
    <col min="8" max="8" width="18.85546875" customWidth="1"/>
  </cols>
  <sheetData>
    <row r="1" spans="1:41" ht="15.75" x14ac:dyDescent="0.25">
      <c r="A1" s="34" t="s">
        <v>33</v>
      </c>
      <c r="B1" s="34"/>
      <c r="C1" s="34"/>
      <c r="D1" s="34"/>
    </row>
    <row r="2" spans="1:41" x14ac:dyDescent="0.25">
      <c r="A2" s="1"/>
      <c r="B2" s="1"/>
      <c r="C2" s="1"/>
      <c r="D2" s="1"/>
    </row>
    <row r="3" spans="1:41" x14ac:dyDescent="0.25">
      <c r="A3" s="67" t="s">
        <v>34</v>
      </c>
      <c r="B3" s="67"/>
      <c r="C3" s="67"/>
      <c r="D3" s="66">
        <f>A11+A20+A48+A55+A62+A69+A79+A87+A97+A105+A116+A122+'Организация чудес'!A12</f>
        <v>3523286.25</v>
      </c>
    </row>
    <row r="4" spans="1:41" x14ac:dyDescent="0.25">
      <c r="C4" s="1"/>
      <c r="D4" s="1"/>
    </row>
    <row r="5" spans="1:41" x14ac:dyDescent="0.25">
      <c r="A5" s="35" t="s">
        <v>11</v>
      </c>
      <c r="B5" s="35"/>
      <c r="C5" s="35"/>
      <c r="D5" s="35"/>
    </row>
    <row r="6" spans="1:41" ht="15" customHeight="1" x14ac:dyDescent="0.25">
      <c r="A6" s="3">
        <v>127125.88</v>
      </c>
      <c r="B6" s="41" t="s">
        <v>39</v>
      </c>
      <c r="C6" s="42"/>
      <c r="D6" s="43"/>
    </row>
    <row r="7" spans="1:41" ht="15" customHeight="1" x14ac:dyDescent="0.25">
      <c r="A7" s="3">
        <v>79833.600000000006</v>
      </c>
      <c r="B7" s="44" t="s">
        <v>40</v>
      </c>
      <c r="C7" s="45"/>
      <c r="D7" s="46"/>
    </row>
    <row r="8" spans="1:41" x14ac:dyDescent="0.25">
      <c r="A8" s="8">
        <v>16763.669999999998</v>
      </c>
      <c r="B8" s="26" t="s">
        <v>16</v>
      </c>
      <c r="C8" s="26"/>
      <c r="D8" s="26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</row>
    <row r="9" spans="1:41" x14ac:dyDescent="0.25">
      <c r="A9" s="8">
        <v>19166.91</v>
      </c>
      <c r="B9" s="26" t="s">
        <v>17</v>
      </c>
      <c r="C9" s="26"/>
      <c r="D9" s="26"/>
      <c r="H9" s="17"/>
      <c r="I9" s="12"/>
      <c r="J9" s="13"/>
      <c r="K9" s="13"/>
      <c r="L9" s="13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</row>
    <row r="10" spans="1:41" x14ac:dyDescent="0.25">
      <c r="A10" s="8">
        <f>7314.27+6397.17</f>
        <v>13711.44</v>
      </c>
      <c r="B10" s="30" t="s">
        <v>15</v>
      </c>
      <c r="C10" s="30"/>
      <c r="D10" s="30"/>
      <c r="H10" s="17"/>
      <c r="I10" s="12"/>
      <c r="J10" s="13"/>
      <c r="K10" s="13"/>
      <c r="L10" s="13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</row>
    <row r="11" spans="1:41" x14ac:dyDescent="0.25">
      <c r="A11" s="6">
        <f>SUM(A6:A10)</f>
        <v>256601.50000000003</v>
      </c>
      <c r="B11" s="37" t="s">
        <v>1</v>
      </c>
      <c r="C11" s="37"/>
      <c r="D11" s="37"/>
      <c r="H11" s="17"/>
      <c r="I11" s="12"/>
      <c r="J11" s="13"/>
      <c r="K11" s="13"/>
      <c r="L11" s="13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</row>
    <row r="12" spans="1:41" x14ac:dyDescent="0.25">
      <c r="H12" s="17"/>
      <c r="I12" s="12"/>
      <c r="J12" s="13"/>
      <c r="K12" s="13"/>
      <c r="L12" s="13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</row>
    <row r="13" spans="1:41" x14ac:dyDescent="0.25">
      <c r="A13" s="35" t="s">
        <v>5</v>
      </c>
      <c r="B13" s="35"/>
      <c r="C13" s="35"/>
      <c r="D13" s="35"/>
      <c r="H13" s="17"/>
      <c r="I13" s="12"/>
      <c r="J13" s="13"/>
      <c r="K13" s="13"/>
      <c r="L13" s="13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</row>
    <row r="14" spans="1:41" x14ac:dyDescent="0.25">
      <c r="A14" s="3">
        <v>270000</v>
      </c>
      <c r="B14" s="38" t="s">
        <v>43</v>
      </c>
      <c r="C14" s="39"/>
      <c r="D14" s="40"/>
      <c r="H14" s="17"/>
      <c r="I14" s="12"/>
      <c r="J14" s="13"/>
      <c r="K14" s="13"/>
      <c r="L14" s="13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</row>
    <row r="15" spans="1:41" x14ac:dyDescent="0.25">
      <c r="A15" s="3">
        <v>12830.96</v>
      </c>
      <c r="B15" s="38" t="s">
        <v>41</v>
      </c>
      <c r="C15" s="39"/>
      <c r="D15" s="40"/>
      <c r="H15" s="17"/>
      <c r="I15" s="12"/>
      <c r="J15" s="13"/>
      <c r="K15" s="13"/>
      <c r="L15" s="13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</row>
    <row r="16" spans="1:41" x14ac:dyDescent="0.25">
      <c r="A16" s="3">
        <v>6000</v>
      </c>
      <c r="B16" s="38" t="s">
        <v>42</v>
      </c>
      <c r="C16" s="39"/>
      <c r="D16" s="40"/>
      <c r="H16" s="17"/>
      <c r="I16" s="12"/>
      <c r="J16" s="13"/>
      <c r="K16" s="13"/>
      <c r="L16" s="13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</row>
    <row r="17" spans="1:41" x14ac:dyDescent="0.25">
      <c r="A17" s="8">
        <v>32823.5</v>
      </c>
      <c r="B17" s="26" t="s">
        <v>16</v>
      </c>
      <c r="C17" s="26"/>
      <c r="D17" s="26"/>
      <c r="H17" s="17"/>
      <c r="I17" s="12"/>
      <c r="J17" s="13"/>
      <c r="K17" s="13"/>
      <c r="L17" s="13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</row>
    <row r="18" spans="1:41" x14ac:dyDescent="0.25">
      <c r="A18" s="8">
        <v>19166.91</v>
      </c>
      <c r="B18" s="26" t="s">
        <v>17</v>
      </c>
      <c r="C18" s="26"/>
      <c r="D18" s="26"/>
      <c r="H18" s="17"/>
      <c r="I18" s="12"/>
      <c r="J18" s="13"/>
      <c r="K18" s="13"/>
      <c r="L18" s="13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</row>
    <row r="19" spans="1:41" x14ac:dyDescent="0.25">
      <c r="A19" s="8">
        <f>7314.27+12525.75</f>
        <v>19840.02</v>
      </c>
      <c r="B19" s="30" t="s">
        <v>15</v>
      </c>
      <c r="C19" s="30"/>
      <c r="D19" s="30"/>
      <c r="H19" s="17"/>
      <c r="I19" s="12"/>
      <c r="J19" s="13"/>
      <c r="K19" s="13"/>
      <c r="L19" s="13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</row>
    <row r="20" spans="1:41" x14ac:dyDescent="0.25">
      <c r="A20" s="7">
        <f>SUM(A14:A19)</f>
        <v>360661.39</v>
      </c>
      <c r="B20" s="36" t="s">
        <v>1</v>
      </c>
      <c r="C20" s="36"/>
      <c r="D20" s="36"/>
      <c r="H20" s="17"/>
      <c r="I20" s="12"/>
      <c r="J20" s="13"/>
      <c r="K20" s="13"/>
      <c r="L20" s="13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</row>
    <row r="21" spans="1:41" x14ac:dyDescent="0.25">
      <c r="H21" s="17"/>
      <c r="I21" s="12"/>
      <c r="J21" s="13"/>
      <c r="K21" s="13"/>
      <c r="L21" s="13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</row>
    <row r="22" spans="1:41" x14ac:dyDescent="0.25">
      <c r="A22" s="35" t="s">
        <v>28</v>
      </c>
      <c r="B22" s="35"/>
      <c r="C22" s="35"/>
      <c r="D22" s="35"/>
      <c r="F22" s="9"/>
      <c r="G22" s="9"/>
      <c r="H22" s="11"/>
      <c r="I22" s="11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</row>
    <row r="23" spans="1:41" x14ac:dyDescent="0.25">
      <c r="A23" s="24">
        <v>296633</v>
      </c>
      <c r="B23" s="31" t="s">
        <v>63</v>
      </c>
      <c r="C23" s="32"/>
      <c r="D23" s="33"/>
      <c r="F23" s="9"/>
      <c r="G23" s="9"/>
    </row>
    <row r="24" spans="1:41" ht="30" customHeight="1" x14ac:dyDescent="0.25">
      <c r="A24" s="23">
        <v>67835.350000000006</v>
      </c>
      <c r="B24" s="47" t="s">
        <v>59</v>
      </c>
      <c r="C24" s="48"/>
      <c r="D24" s="49"/>
      <c r="F24" s="9"/>
      <c r="G24" s="9"/>
    </row>
    <row r="25" spans="1:41" ht="30" customHeight="1" x14ac:dyDescent="0.25">
      <c r="A25" s="23">
        <v>57150</v>
      </c>
      <c r="B25" s="31" t="s">
        <v>69</v>
      </c>
      <c r="C25" s="32"/>
      <c r="D25" s="33"/>
      <c r="F25" s="9"/>
      <c r="G25" s="9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</row>
    <row r="26" spans="1:41" ht="29.25" customHeight="1" x14ac:dyDescent="0.25">
      <c r="A26" s="23">
        <v>51000</v>
      </c>
      <c r="B26" s="31" t="s">
        <v>71</v>
      </c>
      <c r="C26" s="32"/>
      <c r="D26" s="33"/>
      <c r="F26" s="9"/>
      <c r="G26" s="9"/>
    </row>
    <row r="27" spans="1:41" x14ac:dyDescent="0.25">
      <c r="A27" s="24">
        <v>44809.79</v>
      </c>
      <c r="B27" s="31" t="s">
        <v>67</v>
      </c>
      <c r="C27" s="32"/>
      <c r="D27" s="33"/>
      <c r="F27" s="9"/>
      <c r="G27" s="9"/>
    </row>
    <row r="28" spans="1:41" ht="30" customHeight="1" x14ac:dyDescent="0.25">
      <c r="A28" s="23">
        <v>40960.199999999997</v>
      </c>
      <c r="B28" s="31" t="s">
        <v>55</v>
      </c>
      <c r="C28" s="32"/>
      <c r="D28" s="33"/>
      <c r="F28" s="9"/>
      <c r="G28" s="9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</row>
    <row r="29" spans="1:41" x14ac:dyDescent="0.25">
      <c r="A29" s="24">
        <v>29000</v>
      </c>
      <c r="B29" s="47" t="s">
        <v>65</v>
      </c>
      <c r="C29" s="48"/>
      <c r="D29" s="49"/>
      <c r="F29" s="9"/>
      <c r="G29" s="9"/>
    </row>
    <row r="30" spans="1:41" ht="15" customHeight="1" x14ac:dyDescent="0.25">
      <c r="A30" s="24">
        <v>29000</v>
      </c>
      <c r="B30" s="47" t="s">
        <v>66</v>
      </c>
      <c r="C30" s="48"/>
      <c r="D30" s="49"/>
      <c r="F30" s="9"/>
      <c r="G30" s="9"/>
      <c r="H30" s="11"/>
      <c r="I30" s="11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</row>
    <row r="31" spans="1:41" ht="29.25" customHeight="1" x14ac:dyDescent="0.25">
      <c r="A31" s="23">
        <v>22670</v>
      </c>
      <c r="B31" s="31" t="s">
        <v>64</v>
      </c>
      <c r="C31" s="32"/>
      <c r="D31" s="33"/>
      <c r="F31" s="9"/>
      <c r="G31" s="9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</row>
    <row r="32" spans="1:41" ht="15.95" customHeight="1" x14ac:dyDescent="0.25">
      <c r="A32" s="23">
        <v>16066</v>
      </c>
      <c r="B32" s="31" t="s">
        <v>56</v>
      </c>
      <c r="C32" s="32"/>
      <c r="D32" s="33"/>
      <c r="F32" s="9"/>
      <c r="G32" s="9"/>
    </row>
    <row r="33" spans="1:41" x14ac:dyDescent="0.25">
      <c r="A33" s="24">
        <v>14863.880000000001</v>
      </c>
      <c r="B33" s="31" t="s">
        <v>62</v>
      </c>
      <c r="C33" s="32"/>
      <c r="D33" s="33"/>
      <c r="F33" s="9"/>
      <c r="G33" s="9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</row>
    <row r="34" spans="1:41" ht="30" customHeight="1" x14ac:dyDescent="0.25">
      <c r="A34" s="24">
        <v>11190.1</v>
      </c>
      <c r="B34" s="50" t="s">
        <v>70</v>
      </c>
      <c r="C34" s="51"/>
      <c r="D34" s="52"/>
      <c r="F34" s="9"/>
      <c r="G34" s="9"/>
    </row>
    <row r="35" spans="1:41" ht="33.950000000000003" customHeight="1" x14ac:dyDescent="0.25">
      <c r="A35" s="23">
        <v>9887.52</v>
      </c>
      <c r="B35" s="50" t="s">
        <v>68</v>
      </c>
      <c r="C35" s="51"/>
      <c r="D35" s="52"/>
      <c r="F35" s="9"/>
      <c r="G35" s="9"/>
      <c r="H35" s="11"/>
      <c r="I35" s="11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7"/>
    </row>
    <row r="36" spans="1:41" ht="30" customHeight="1" x14ac:dyDescent="0.25">
      <c r="A36" s="24">
        <v>8000</v>
      </c>
      <c r="B36" s="31" t="s">
        <v>72</v>
      </c>
      <c r="C36" s="32"/>
      <c r="D36" s="33"/>
      <c r="F36" s="9"/>
      <c r="G36" s="9"/>
    </row>
    <row r="37" spans="1:41" ht="30" customHeight="1" x14ac:dyDescent="0.25">
      <c r="A37" s="23">
        <v>7275</v>
      </c>
      <c r="B37" s="31" t="s">
        <v>74</v>
      </c>
      <c r="C37" s="32"/>
      <c r="D37" s="33"/>
      <c r="F37" s="9"/>
      <c r="G37" s="9"/>
      <c r="H37" s="11"/>
      <c r="I37" s="11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</row>
    <row r="38" spans="1:41" x14ac:dyDescent="0.25">
      <c r="A38" s="24">
        <v>7082.88</v>
      </c>
      <c r="B38" s="31" t="s">
        <v>58</v>
      </c>
      <c r="C38" s="32"/>
      <c r="D38" s="33"/>
    </row>
    <row r="39" spans="1:41" x14ac:dyDescent="0.25">
      <c r="A39" s="24">
        <v>6949.41</v>
      </c>
      <c r="B39" s="31" t="s">
        <v>73</v>
      </c>
      <c r="C39" s="32"/>
      <c r="D39" s="33"/>
      <c r="F39" s="9"/>
      <c r="G39" s="9"/>
    </row>
    <row r="40" spans="1:41" x14ac:dyDescent="0.25">
      <c r="A40" s="24">
        <v>6295.8</v>
      </c>
      <c r="B40" s="50" t="s">
        <v>54</v>
      </c>
      <c r="C40" s="51"/>
      <c r="D40" s="52"/>
      <c r="F40" s="9"/>
      <c r="G40" s="9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</row>
    <row r="41" spans="1:41" x14ac:dyDescent="0.25">
      <c r="A41" s="24">
        <v>4231.8</v>
      </c>
      <c r="B41" s="31" t="s">
        <v>57</v>
      </c>
      <c r="C41" s="32"/>
      <c r="D41" s="33"/>
      <c r="F41" s="9"/>
      <c r="G41" s="9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</row>
    <row r="42" spans="1:41" x14ac:dyDescent="0.25">
      <c r="A42" s="24">
        <v>2500</v>
      </c>
      <c r="B42" s="47" t="s">
        <v>60</v>
      </c>
      <c r="C42" s="48"/>
      <c r="D42" s="49"/>
      <c r="F42" s="9"/>
      <c r="G42" s="9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</row>
    <row r="43" spans="1:41" x14ac:dyDescent="0.25">
      <c r="A43" s="25">
        <v>1700</v>
      </c>
      <c r="B43" s="31" t="s">
        <v>61</v>
      </c>
      <c r="C43" s="32"/>
      <c r="D43" s="33"/>
    </row>
    <row r="44" spans="1:41" x14ac:dyDescent="0.25">
      <c r="A44" s="24">
        <v>1145.7</v>
      </c>
      <c r="B44" s="31" t="s">
        <v>53</v>
      </c>
      <c r="C44" s="32"/>
      <c r="D44" s="33"/>
      <c r="F44" s="22"/>
      <c r="G44" s="9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</row>
    <row r="45" spans="1:41" ht="15" customHeight="1" x14ac:dyDescent="0.25">
      <c r="A45" s="8">
        <v>32823.5</v>
      </c>
      <c r="B45" s="26" t="s">
        <v>16</v>
      </c>
      <c r="C45" s="26"/>
      <c r="D45" s="26"/>
      <c r="F45" s="10"/>
    </row>
    <row r="46" spans="1:41" x14ac:dyDescent="0.25">
      <c r="A46" s="8">
        <f>13000+19166.91</f>
        <v>32166.91</v>
      </c>
      <c r="B46" s="26" t="s">
        <v>17</v>
      </c>
      <c r="C46" s="26"/>
      <c r="D46" s="26"/>
      <c r="F46" s="10"/>
    </row>
    <row r="47" spans="1:41" x14ac:dyDescent="0.25">
      <c r="A47" s="8">
        <f>4960.92+7314.27+12525.75</f>
        <v>24800.940000000002</v>
      </c>
      <c r="B47" s="30" t="s">
        <v>15</v>
      </c>
      <c r="C47" s="30"/>
      <c r="D47" s="30"/>
      <c r="F47" s="10"/>
    </row>
    <row r="48" spans="1:41" x14ac:dyDescent="0.25">
      <c r="A48" s="7">
        <f>SUM(A23:A47)</f>
        <v>826037.78</v>
      </c>
      <c r="B48" s="36" t="s">
        <v>1</v>
      </c>
      <c r="C48" s="36"/>
      <c r="D48" s="36"/>
      <c r="F48" s="10"/>
    </row>
    <row r="49" spans="1:6" x14ac:dyDescent="0.25">
      <c r="F49" s="10"/>
    </row>
    <row r="50" spans="1:6" x14ac:dyDescent="0.25">
      <c r="A50" s="35" t="s">
        <v>18</v>
      </c>
      <c r="B50" s="35"/>
      <c r="C50" s="35"/>
      <c r="D50" s="35"/>
      <c r="F50" s="10"/>
    </row>
    <row r="51" spans="1:6" x14ac:dyDescent="0.25">
      <c r="A51" s="3">
        <v>1500</v>
      </c>
      <c r="B51" s="44" t="s">
        <v>30</v>
      </c>
      <c r="C51" s="45"/>
      <c r="D51" s="46"/>
      <c r="F51" s="10"/>
    </row>
    <row r="52" spans="1:6" ht="15" customHeight="1" x14ac:dyDescent="0.25">
      <c r="A52" s="8">
        <v>39252</v>
      </c>
      <c r="B52" s="26" t="s">
        <v>16</v>
      </c>
      <c r="C52" s="26"/>
      <c r="D52" s="26"/>
      <c r="F52" s="10"/>
    </row>
    <row r="53" spans="1:6" ht="15" customHeight="1" x14ac:dyDescent="0.25">
      <c r="A53" s="8">
        <v>19166.91</v>
      </c>
      <c r="B53" s="26" t="s">
        <v>17</v>
      </c>
      <c r="C53" s="26"/>
      <c r="D53" s="26"/>
      <c r="F53" s="10"/>
    </row>
    <row r="54" spans="1:6" x14ac:dyDescent="0.25">
      <c r="A54" s="8">
        <f>7314.27+14978.92</f>
        <v>22293.190000000002</v>
      </c>
      <c r="B54" s="30" t="s">
        <v>15</v>
      </c>
      <c r="C54" s="30"/>
      <c r="D54" s="30"/>
    </row>
    <row r="55" spans="1:6" x14ac:dyDescent="0.25">
      <c r="A55" s="7">
        <f>SUM(A51:A54)</f>
        <v>82212.100000000006</v>
      </c>
      <c r="B55" s="53" t="s">
        <v>1</v>
      </c>
      <c r="C55" s="54"/>
      <c r="D55" s="55"/>
    </row>
    <row r="56" spans="1:6" s="11" customFormat="1" x14ac:dyDescent="0.25">
      <c r="A56" s="12"/>
      <c r="B56" s="13"/>
      <c r="C56" s="13"/>
      <c r="D56" s="13"/>
    </row>
    <row r="57" spans="1:6" s="11" customFormat="1" x14ac:dyDescent="0.25">
      <c r="A57" s="35" t="s">
        <v>19</v>
      </c>
      <c r="B57" s="35"/>
      <c r="C57" s="35"/>
      <c r="D57" s="35"/>
    </row>
    <row r="58" spans="1:6" s="11" customFormat="1" ht="15" customHeight="1" x14ac:dyDescent="0.25">
      <c r="A58" s="3">
        <v>10000</v>
      </c>
      <c r="B58" s="42" t="s">
        <v>32</v>
      </c>
      <c r="C58" s="42"/>
      <c r="D58" s="43"/>
    </row>
    <row r="59" spans="1:6" s="11" customFormat="1" x14ac:dyDescent="0.25">
      <c r="A59" s="56" t="s">
        <v>23</v>
      </c>
      <c r="B59" s="57"/>
      <c r="C59" s="57"/>
      <c r="D59" s="58"/>
    </row>
    <row r="60" spans="1:6" s="11" customFormat="1" x14ac:dyDescent="0.25">
      <c r="A60" s="8">
        <v>19166.91</v>
      </c>
      <c r="B60" s="26" t="s">
        <v>17</v>
      </c>
      <c r="C60" s="26"/>
      <c r="D60" s="26"/>
    </row>
    <row r="61" spans="1:6" s="11" customFormat="1" x14ac:dyDescent="0.25">
      <c r="A61" s="8">
        <v>7314.27</v>
      </c>
      <c r="B61" s="30" t="s">
        <v>15</v>
      </c>
      <c r="C61" s="30"/>
      <c r="D61" s="30"/>
    </row>
    <row r="62" spans="1:6" s="11" customFormat="1" x14ac:dyDescent="0.25">
      <c r="A62" s="7">
        <f>SUM(A58:A61)</f>
        <v>36481.18</v>
      </c>
      <c r="B62" s="53" t="s">
        <v>1</v>
      </c>
      <c r="C62" s="54"/>
      <c r="D62" s="55"/>
    </row>
    <row r="63" spans="1:6" s="11" customFormat="1" x14ac:dyDescent="0.25">
      <c r="A63" s="12"/>
      <c r="B63" s="13"/>
      <c r="C63" s="13"/>
      <c r="D63" s="13"/>
    </row>
    <row r="64" spans="1:6" s="11" customFormat="1" x14ac:dyDescent="0.25">
      <c r="A64" s="35" t="s">
        <v>20</v>
      </c>
      <c r="B64" s="35"/>
      <c r="C64" s="35"/>
      <c r="D64" s="35"/>
    </row>
    <row r="65" spans="1:4" s="11" customFormat="1" x14ac:dyDescent="0.25">
      <c r="A65" s="3">
        <v>210000</v>
      </c>
      <c r="B65" s="44" t="s">
        <v>51</v>
      </c>
      <c r="C65" s="45"/>
      <c r="D65" s="46"/>
    </row>
    <row r="66" spans="1:4" s="11" customFormat="1" x14ac:dyDescent="0.25">
      <c r="A66" s="56" t="s">
        <v>23</v>
      </c>
      <c r="B66" s="57"/>
      <c r="C66" s="57"/>
      <c r="D66" s="58"/>
    </row>
    <row r="67" spans="1:4" s="11" customFormat="1" x14ac:dyDescent="0.25">
      <c r="A67" s="8">
        <v>19166.91</v>
      </c>
      <c r="B67" s="26" t="s">
        <v>17</v>
      </c>
      <c r="C67" s="26"/>
      <c r="D67" s="26"/>
    </row>
    <row r="68" spans="1:4" s="11" customFormat="1" x14ac:dyDescent="0.25">
      <c r="A68" s="8">
        <v>7314.27</v>
      </c>
      <c r="B68" s="30" t="s">
        <v>15</v>
      </c>
      <c r="C68" s="30"/>
      <c r="D68" s="30"/>
    </row>
    <row r="69" spans="1:4" s="11" customFormat="1" x14ac:dyDescent="0.25">
      <c r="A69" s="7">
        <f>SUM(A65:A68)</f>
        <v>236481.18</v>
      </c>
      <c r="B69" s="53" t="s">
        <v>1</v>
      </c>
      <c r="C69" s="54"/>
      <c r="D69" s="55"/>
    </row>
    <row r="70" spans="1:4" x14ac:dyDescent="0.25">
      <c r="A70" s="12"/>
      <c r="B70" s="13"/>
      <c r="C70" s="13"/>
      <c r="D70" s="13"/>
    </row>
    <row r="71" spans="1:4" x14ac:dyDescent="0.25">
      <c r="A71" s="35" t="s">
        <v>4</v>
      </c>
      <c r="B71" s="35"/>
      <c r="C71" s="35"/>
      <c r="D71" s="35"/>
    </row>
    <row r="72" spans="1:4" x14ac:dyDescent="0.25">
      <c r="A72" s="3">
        <v>24961.58</v>
      </c>
      <c r="B72" s="19" t="s">
        <v>25</v>
      </c>
      <c r="C72" s="20"/>
      <c r="D72" s="21"/>
    </row>
    <row r="73" spans="1:4" x14ac:dyDescent="0.25">
      <c r="A73" s="3">
        <v>6500</v>
      </c>
      <c r="B73" s="27" t="s">
        <v>44</v>
      </c>
      <c r="C73" s="28"/>
      <c r="D73" s="29"/>
    </row>
    <row r="74" spans="1:4" ht="29.1" customHeight="1" x14ac:dyDescent="0.25">
      <c r="A74" s="3">
        <v>4220</v>
      </c>
      <c r="B74" s="26" t="s">
        <v>45</v>
      </c>
      <c r="C74" s="26"/>
      <c r="D74" s="26"/>
    </row>
    <row r="75" spans="1:4" x14ac:dyDescent="0.25">
      <c r="A75" s="3">
        <v>3742.6</v>
      </c>
      <c r="B75" s="26" t="s">
        <v>26</v>
      </c>
      <c r="C75" s="26"/>
      <c r="D75" s="26"/>
    </row>
    <row r="76" spans="1:4" ht="15" customHeight="1" x14ac:dyDescent="0.25">
      <c r="A76" s="8">
        <v>13093.61</v>
      </c>
      <c r="B76" s="26" t="s">
        <v>16</v>
      </c>
      <c r="C76" s="26"/>
      <c r="D76" s="26"/>
    </row>
    <row r="77" spans="1:4" ht="15" customHeight="1" x14ac:dyDescent="0.25">
      <c r="A77" s="8">
        <v>19166.91</v>
      </c>
      <c r="B77" s="26" t="s">
        <v>17</v>
      </c>
      <c r="C77" s="26"/>
      <c r="D77" s="26"/>
    </row>
    <row r="78" spans="1:4" x14ac:dyDescent="0.25">
      <c r="A78" s="8">
        <f>7314.27+4996.64</f>
        <v>12310.91</v>
      </c>
      <c r="B78" s="30" t="s">
        <v>15</v>
      </c>
      <c r="C78" s="30"/>
      <c r="D78" s="30"/>
    </row>
    <row r="79" spans="1:4" x14ac:dyDescent="0.25">
      <c r="A79" s="6">
        <f>SUM(A72:A78)</f>
        <v>83995.61</v>
      </c>
      <c r="B79" s="37" t="s">
        <v>1</v>
      </c>
      <c r="C79" s="37"/>
      <c r="D79" s="37"/>
    </row>
    <row r="80" spans="1:4" x14ac:dyDescent="0.25">
      <c r="A80" s="2"/>
      <c r="B80" s="5"/>
      <c r="C80" s="5"/>
      <c r="D80" s="4"/>
    </row>
    <row r="81" spans="1:4" ht="16.5" customHeight="1" x14ac:dyDescent="0.25">
      <c r="A81" s="35" t="s">
        <v>21</v>
      </c>
      <c r="B81" s="35"/>
      <c r="C81" s="35"/>
      <c r="D81" s="35"/>
    </row>
    <row r="82" spans="1:4" ht="30" customHeight="1" x14ac:dyDescent="0.25">
      <c r="A82" s="18">
        <v>90000</v>
      </c>
      <c r="B82" s="27" t="s">
        <v>29</v>
      </c>
      <c r="C82" s="28"/>
      <c r="D82" s="29"/>
    </row>
    <row r="83" spans="1:4" ht="15" customHeight="1" x14ac:dyDescent="0.25">
      <c r="A83" s="3">
        <v>3500</v>
      </c>
      <c r="B83" s="26" t="s">
        <v>46</v>
      </c>
      <c r="C83" s="26"/>
      <c r="D83" s="26"/>
    </row>
    <row r="84" spans="1:4" x14ac:dyDescent="0.25">
      <c r="A84" s="8">
        <v>13093.61</v>
      </c>
      <c r="B84" s="26" t="s">
        <v>16</v>
      </c>
      <c r="C84" s="26"/>
      <c r="D84" s="26"/>
    </row>
    <row r="85" spans="1:4" ht="15" customHeight="1" x14ac:dyDescent="0.25">
      <c r="A85" s="8">
        <v>19166.91</v>
      </c>
      <c r="B85" s="26" t="s">
        <v>17</v>
      </c>
      <c r="C85" s="26"/>
      <c r="D85" s="26"/>
    </row>
    <row r="86" spans="1:4" x14ac:dyDescent="0.25">
      <c r="A86" s="8">
        <f>7314.27+4996.64</f>
        <v>12310.91</v>
      </c>
      <c r="B86" s="30" t="s">
        <v>15</v>
      </c>
      <c r="C86" s="30"/>
      <c r="D86" s="30"/>
    </row>
    <row r="87" spans="1:4" x14ac:dyDescent="0.25">
      <c r="A87" s="6">
        <f>SUM(A82:A86)</f>
        <v>138071.43</v>
      </c>
      <c r="B87" s="37" t="s">
        <v>1</v>
      </c>
      <c r="C87" s="37"/>
      <c r="D87" s="37"/>
    </row>
    <row r="88" spans="1:4" x14ac:dyDescent="0.25">
      <c r="A88" s="2"/>
      <c r="B88" s="5"/>
      <c r="C88" s="5"/>
      <c r="D88" s="4"/>
    </row>
    <row r="89" spans="1:4" ht="14.25" customHeight="1" x14ac:dyDescent="0.25">
      <c r="A89" s="35" t="s">
        <v>0</v>
      </c>
      <c r="B89" s="35"/>
      <c r="C89" s="35"/>
      <c r="D89" s="35"/>
    </row>
    <row r="90" spans="1:4" ht="29.1" customHeight="1" x14ac:dyDescent="0.25">
      <c r="A90" s="18">
        <v>20031.75</v>
      </c>
      <c r="B90" s="27" t="s">
        <v>35</v>
      </c>
      <c r="C90" s="28"/>
      <c r="D90" s="29"/>
    </row>
    <row r="91" spans="1:4" x14ac:dyDescent="0.25">
      <c r="A91" s="18">
        <v>3150</v>
      </c>
      <c r="B91" s="26" t="s">
        <v>36</v>
      </c>
      <c r="C91" s="26"/>
      <c r="D91" s="26"/>
    </row>
    <row r="92" spans="1:4" x14ac:dyDescent="0.25">
      <c r="A92" s="18">
        <v>2470</v>
      </c>
      <c r="B92" s="26" t="s">
        <v>37</v>
      </c>
      <c r="C92" s="26"/>
      <c r="D92" s="26"/>
    </row>
    <row r="93" spans="1:4" x14ac:dyDescent="0.25">
      <c r="A93" s="18">
        <v>1920.02</v>
      </c>
      <c r="B93" s="26" t="s">
        <v>38</v>
      </c>
      <c r="C93" s="26"/>
      <c r="D93" s="26"/>
    </row>
    <row r="94" spans="1:4" x14ac:dyDescent="0.25">
      <c r="A94" s="8">
        <v>16873.7</v>
      </c>
      <c r="B94" s="26" t="s">
        <v>16</v>
      </c>
      <c r="C94" s="26"/>
      <c r="D94" s="26"/>
    </row>
    <row r="95" spans="1:4" ht="15" customHeight="1" x14ac:dyDescent="0.25">
      <c r="A95" s="8">
        <v>19166.91</v>
      </c>
      <c r="B95" s="26" t="s">
        <v>17</v>
      </c>
      <c r="C95" s="26"/>
      <c r="D95" s="26"/>
    </row>
    <row r="96" spans="1:4" x14ac:dyDescent="0.25">
      <c r="A96" s="8">
        <f>7314.27+6439.16</f>
        <v>13753.43</v>
      </c>
      <c r="B96" s="30" t="s">
        <v>15</v>
      </c>
      <c r="C96" s="30"/>
      <c r="D96" s="30"/>
    </row>
    <row r="97" spans="1:4" x14ac:dyDescent="0.25">
      <c r="A97" s="6">
        <f>SUM(A90:A96)</f>
        <v>77365.81</v>
      </c>
      <c r="B97" s="37" t="s">
        <v>1</v>
      </c>
      <c r="C97" s="37"/>
      <c r="D97" s="37"/>
    </row>
    <row r="98" spans="1:4" x14ac:dyDescent="0.25">
      <c r="C98" s="1"/>
      <c r="D98" s="1"/>
    </row>
    <row r="99" spans="1:4" x14ac:dyDescent="0.25">
      <c r="A99" s="35" t="s">
        <v>22</v>
      </c>
      <c r="B99" s="35"/>
      <c r="C99" s="35"/>
      <c r="D99" s="35"/>
    </row>
    <row r="100" spans="1:4" x14ac:dyDescent="0.25">
      <c r="A100" s="3">
        <v>395695.34</v>
      </c>
      <c r="B100" s="30" t="s">
        <v>24</v>
      </c>
      <c r="C100" s="30"/>
      <c r="D100" s="30"/>
    </row>
    <row r="101" spans="1:4" x14ac:dyDescent="0.25">
      <c r="A101" s="3">
        <v>368191.19</v>
      </c>
      <c r="B101" s="30" t="s">
        <v>52</v>
      </c>
      <c r="C101" s="30"/>
      <c r="D101" s="30"/>
    </row>
    <row r="102" spans="1:4" x14ac:dyDescent="0.25">
      <c r="A102" s="8">
        <v>16873.7</v>
      </c>
      <c r="B102" s="26" t="s">
        <v>16</v>
      </c>
      <c r="C102" s="26"/>
      <c r="D102" s="26"/>
    </row>
    <row r="103" spans="1:4" x14ac:dyDescent="0.25">
      <c r="A103" s="8">
        <v>19166.91</v>
      </c>
      <c r="B103" s="26" t="s">
        <v>17</v>
      </c>
      <c r="C103" s="26"/>
      <c r="D103" s="26"/>
    </row>
    <row r="104" spans="1:4" x14ac:dyDescent="0.25">
      <c r="A104" s="8">
        <f>7314.27+6439.16</f>
        <v>13753.43</v>
      </c>
      <c r="B104" s="30" t="s">
        <v>15</v>
      </c>
      <c r="C104" s="30"/>
      <c r="D104" s="30"/>
    </row>
    <row r="105" spans="1:4" x14ac:dyDescent="0.25">
      <c r="A105" s="6">
        <f>SUM(A100:A104)</f>
        <v>813680.57000000007</v>
      </c>
      <c r="B105" s="37" t="s">
        <v>1</v>
      </c>
      <c r="C105" s="37"/>
      <c r="D105" s="37"/>
    </row>
    <row r="106" spans="1:4" ht="15" customHeight="1" x14ac:dyDescent="0.25"/>
    <row r="107" spans="1:4" ht="15" customHeight="1" x14ac:dyDescent="0.25">
      <c r="A107" s="62" t="s">
        <v>10</v>
      </c>
      <c r="B107" s="63"/>
      <c r="C107" s="63"/>
      <c r="D107" s="64"/>
    </row>
    <row r="108" spans="1:4" x14ac:dyDescent="0.25">
      <c r="A108" s="3">
        <v>54824</v>
      </c>
      <c r="B108" s="44" t="s">
        <v>47</v>
      </c>
      <c r="C108" s="45"/>
      <c r="D108" s="46"/>
    </row>
    <row r="109" spans="1:4" ht="29.1" customHeight="1" x14ac:dyDescent="0.25">
      <c r="A109" s="3">
        <v>27230</v>
      </c>
      <c r="B109" s="44" t="s">
        <v>48</v>
      </c>
      <c r="C109" s="45"/>
      <c r="D109" s="46"/>
    </row>
    <row r="110" spans="1:4" x14ac:dyDescent="0.25">
      <c r="A110" s="3">
        <v>15509</v>
      </c>
      <c r="B110" s="44" t="s">
        <v>50</v>
      </c>
      <c r="C110" s="45"/>
      <c r="D110" s="46"/>
    </row>
    <row r="111" spans="1:4" ht="14.25" customHeight="1" x14ac:dyDescent="0.25">
      <c r="A111" s="3">
        <v>4990</v>
      </c>
      <c r="B111" s="44" t="s">
        <v>49</v>
      </c>
      <c r="C111" s="45"/>
      <c r="D111" s="46"/>
    </row>
    <row r="112" spans="1:4" x14ac:dyDescent="0.25">
      <c r="A112" s="3">
        <v>4776</v>
      </c>
      <c r="B112" s="44" t="s">
        <v>31</v>
      </c>
      <c r="C112" s="45"/>
      <c r="D112" s="46"/>
    </row>
    <row r="113" spans="1:4" x14ac:dyDescent="0.25">
      <c r="A113" s="8">
        <v>16763.669999999998</v>
      </c>
      <c r="B113" s="26" t="s">
        <v>16</v>
      </c>
      <c r="C113" s="26"/>
      <c r="D113" s="26"/>
    </row>
    <row r="114" spans="1:4" x14ac:dyDescent="0.25">
      <c r="A114" s="8">
        <v>19166.91</v>
      </c>
      <c r="B114" s="26" t="s">
        <v>17</v>
      </c>
      <c r="C114" s="26"/>
      <c r="D114" s="26"/>
    </row>
    <row r="115" spans="1:4" x14ac:dyDescent="0.25">
      <c r="A115" s="8">
        <f>7314.27+6397.17</f>
        <v>13711.44</v>
      </c>
      <c r="B115" s="30" t="s">
        <v>15</v>
      </c>
      <c r="C115" s="30"/>
      <c r="D115" s="30"/>
    </row>
    <row r="116" spans="1:4" ht="15" customHeight="1" x14ac:dyDescent="0.25">
      <c r="A116" s="6">
        <f>SUM(A108:A115)</f>
        <v>156971.01999999999</v>
      </c>
      <c r="B116" s="37" t="s">
        <v>1</v>
      </c>
      <c r="C116" s="37"/>
      <c r="D116" s="37"/>
    </row>
    <row r="117" spans="1:4" ht="15" customHeight="1" x14ac:dyDescent="0.25"/>
    <row r="118" spans="1:4" x14ac:dyDescent="0.25">
      <c r="A118" s="62" t="s">
        <v>6</v>
      </c>
      <c r="B118" s="63"/>
      <c r="C118" s="63"/>
      <c r="D118" s="64"/>
    </row>
    <row r="119" spans="1:4" x14ac:dyDescent="0.25">
      <c r="A119" s="8">
        <v>13093.61</v>
      </c>
      <c r="B119" s="26" t="s">
        <v>16</v>
      </c>
      <c r="C119" s="26"/>
      <c r="D119" s="26"/>
    </row>
    <row r="120" spans="1:4" ht="15" customHeight="1" x14ac:dyDescent="0.25">
      <c r="A120" s="8">
        <v>19166.91</v>
      </c>
      <c r="B120" s="26" t="s">
        <v>17</v>
      </c>
      <c r="C120" s="26"/>
      <c r="D120" s="26"/>
    </row>
    <row r="121" spans="1:4" ht="15" customHeight="1" x14ac:dyDescent="0.25">
      <c r="A121" s="8">
        <f>7314.27+4996.64</f>
        <v>12310.91</v>
      </c>
      <c r="B121" s="30" t="s">
        <v>15</v>
      </c>
      <c r="C121" s="30"/>
      <c r="D121" s="30"/>
    </row>
    <row r="122" spans="1:4" ht="15" customHeight="1" x14ac:dyDescent="0.25">
      <c r="A122" s="6">
        <f>SUM(A119:A121)</f>
        <v>44571.43</v>
      </c>
      <c r="B122" s="59" t="s">
        <v>1</v>
      </c>
      <c r="C122" s="60"/>
      <c r="D122" s="61"/>
    </row>
  </sheetData>
  <sortState ref="A22:B44">
    <sortCondition ref="A22"/>
  </sortState>
  <mergeCells count="108">
    <mergeCell ref="B67:D67"/>
    <mergeCell ref="A64:D64"/>
    <mergeCell ref="B60:D60"/>
    <mergeCell ref="B61:D61"/>
    <mergeCell ref="B62:D62"/>
    <mergeCell ref="B68:D68"/>
    <mergeCell ref="B69:D69"/>
    <mergeCell ref="A3:C3"/>
    <mergeCell ref="B82:D82"/>
    <mergeCell ref="B120:D120"/>
    <mergeCell ref="B122:D122"/>
    <mergeCell ref="A107:D107"/>
    <mergeCell ref="B111:D111"/>
    <mergeCell ref="B121:D121"/>
    <mergeCell ref="B116:D116"/>
    <mergeCell ref="B119:D119"/>
    <mergeCell ref="B113:D113"/>
    <mergeCell ref="B114:D114"/>
    <mergeCell ref="B115:D115"/>
    <mergeCell ref="B109:D109"/>
    <mergeCell ref="B112:D112"/>
    <mergeCell ref="B108:D108"/>
    <mergeCell ref="B110:D110"/>
    <mergeCell ref="A118:D118"/>
    <mergeCell ref="B103:D103"/>
    <mergeCell ref="B104:D104"/>
    <mergeCell ref="B84:D84"/>
    <mergeCell ref="B85:D85"/>
    <mergeCell ref="B100:D100"/>
    <mergeCell ref="A89:D89"/>
    <mergeCell ref="B97:D97"/>
    <mergeCell ref="B95:D95"/>
    <mergeCell ref="B96:D96"/>
    <mergeCell ref="B94:D94"/>
    <mergeCell ref="B90:D90"/>
    <mergeCell ref="B91:D91"/>
    <mergeCell ref="B92:D92"/>
    <mergeCell ref="B93:D93"/>
    <mergeCell ref="B105:D105"/>
    <mergeCell ref="B55:D55"/>
    <mergeCell ref="A50:D50"/>
    <mergeCell ref="B53:D53"/>
    <mergeCell ref="B65:D65"/>
    <mergeCell ref="B38:D38"/>
    <mergeCell ref="A57:D57"/>
    <mergeCell ref="B46:D46"/>
    <mergeCell ref="B54:D54"/>
    <mergeCell ref="B58:D58"/>
    <mergeCell ref="B77:D77"/>
    <mergeCell ref="B79:D79"/>
    <mergeCell ref="B78:D78"/>
    <mergeCell ref="A81:D81"/>
    <mergeCell ref="B102:D102"/>
    <mergeCell ref="B76:D76"/>
    <mergeCell ref="A59:D59"/>
    <mergeCell ref="A66:D66"/>
    <mergeCell ref="A71:D71"/>
    <mergeCell ref="B52:D52"/>
    <mergeCell ref="B51:D51"/>
    <mergeCell ref="B86:D86"/>
    <mergeCell ref="B87:D87"/>
    <mergeCell ref="A99:D99"/>
    <mergeCell ref="B6:D6"/>
    <mergeCell ref="B7:D7"/>
    <mergeCell ref="B42:D42"/>
    <mergeCell ref="B32:D32"/>
    <mergeCell ref="B39:D39"/>
    <mergeCell ref="B30:D30"/>
    <mergeCell ref="B47:D47"/>
    <mergeCell ref="B27:D27"/>
    <mergeCell ref="B25:D25"/>
    <mergeCell ref="B28:D28"/>
    <mergeCell ref="B41:D41"/>
    <mergeCell ref="B37:D37"/>
    <mergeCell ref="B29:D29"/>
    <mergeCell ref="B34:D34"/>
    <mergeCell ref="B26:D26"/>
    <mergeCell ref="B23:D23"/>
    <mergeCell ref="B36:D36"/>
    <mergeCell ref="B31:D31"/>
    <mergeCell ref="B24:D24"/>
    <mergeCell ref="B45:D45"/>
    <mergeCell ref="B33:D33"/>
    <mergeCell ref="B35:D35"/>
    <mergeCell ref="B40:D40"/>
    <mergeCell ref="B74:D74"/>
    <mergeCell ref="B83:D83"/>
    <mergeCell ref="B73:D73"/>
    <mergeCell ref="B75:D75"/>
    <mergeCell ref="B101:D101"/>
    <mergeCell ref="B44:D44"/>
    <mergeCell ref="B43:D43"/>
    <mergeCell ref="A1:D1"/>
    <mergeCell ref="A22:D22"/>
    <mergeCell ref="A13:D13"/>
    <mergeCell ref="B18:D18"/>
    <mergeCell ref="B20:D20"/>
    <mergeCell ref="B19:D19"/>
    <mergeCell ref="A5:D5"/>
    <mergeCell ref="B9:D9"/>
    <mergeCell ref="B11:D11"/>
    <mergeCell ref="B10:D10"/>
    <mergeCell ref="B8:D8"/>
    <mergeCell ref="B17:D17"/>
    <mergeCell ref="B15:D15"/>
    <mergeCell ref="B14:D14"/>
    <mergeCell ref="B16:D16"/>
    <mergeCell ref="B48:D4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6"/>
  <sheetViews>
    <sheetView workbookViewId="0">
      <selection activeCell="B21" sqref="B21"/>
    </sheetView>
  </sheetViews>
  <sheetFormatPr defaultColWidth="8.85546875" defaultRowHeight="15" x14ac:dyDescent="0.25"/>
  <cols>
    <col min="1" max="1" width="15" customWidth="1"/>
    <col min="3" max="3" width="10.42578125" bestFit="1" customWidth="1"/>
    <col min="4" max="4" width="51.7109375" customWidth="1"/>
    <col min="6" max="6" width="25.85546875" customWidth="1"/>
    <col min="9" max="9" width="15" customWidth="1"/>
    <col min="10" max="10" width="16.42578125" customWidth="1"/>
    <col min="11" max="11" width="11" customWidth="1"/>
    <col min="13" max="13" width="21.7109375" customWidth="1"/>
  </cols>
  <sheetData>
    <row r="2" spans="1:14" x14ac:dyDescent="0.25">
      <c r="A2" s="35" t="s">
        <v>2</v>
      </c>
      <c r="B2" s="35"/>
      <c r="C2" s="35"/>
      <c r="D2" s="35"/>
    </row>
    <row r="3" spans="1:14" x14ac:dyDescent="0.25">
      <c r="A3" s="3">
        <v>10623.92</v>
      </c>
      <c r="B3" s="30" t="s">
        <v>8</v>
      </c>
      <c r="C3" s="30"/>
      <c r="D3" s="30"/>
    </row>
    <row r="4" spans="1:14" x14ac:dyDescent="0.25">
      <c r="A4" s="3">
        <f>39435.83+23338</f>
        <v>62773.83</v>
      </c>
      <c r="B4" s="26" t="s">
        <v>27</v>
      </c>
      <c r="C4" s="26"/>
      <c r="D4" s="26"/>
    </row>
    <row r="5" spans="1:14" x14ac:dyDescent="0.25">
      <c r="A5" s="3">
        <v>37540</v>
      </c>
      <c r="B5" s="65" t="s">
        <v>9</v>
      </c>
      <c r="C5" s="65"/>
      <c r="D5" s="65"/>
    </row>
    <row r="6" spans="1:14" x14ac:dyDescent="0.25">
      <c r="A6" s="3">
        <v>11200.96</v>
      </c>
      <c r="B6" s="26" t="s">
        <v>12</v>
      </c>
      <c r="C6" s="26"/>
      <c r="D6" s="26"/>
    </row>
    <row r="7" spans="1:14" x14ac:dyDescent="0.25">
      <c r="A7" s="3">
        <v>5722.27</v>
      </c>
      <c r="B7" s="30" t="s">
        <v>7</v>
      </c>
      <c r="C7" s="30"/>
      <c r="D7" s="30"/>
    </row>
    <row r="8" spans="1:14" x14ac:dyDescent="0.25">
      <c r="A8" s="3">
        <v>3884</v>
      </c>
      <c r="B8" s="30" t="s">
        <v>75</v>
      </c>
      <c r="C8" s="30"/>
      <c r="D8" s="30"/>
    </row>
    <row r="9" spans="1:14" x14ac:dyDescent="0.25">
      <c r="A9" s="8">
        <v>146954.75</v>
      </c>
      <c r="B9" s="30" t="s">
        <v>14</v>
      </c>
      <c r="C9" s="30"/>
      <c r="D9" s="30"/>
      <c r="K9" s="14"/>
      <c r="L9" s="14"/>
      <c r="N9" s="14"/>
    </row>
    <row r="10" spans="1:14" x14ac:dyDescent="0.25">
      <c r="A10" s="8">
        <v>63122</v>
      </c>
      <c r="B10" s="30" t="s">
        <v>13</v>
      </c>
      <c r="C10" s="30"/>
      <c r="D10" s="30"/>
      <c r="J10" s="14"/>
      <c r="K10" s="14"/>
      <c r="L10" s="14"/>
      <c r="M10" s="14"/>
    </row>
    <row r="11" spans="1:14" x14ac:dyDescent="0.25">
      <c r="A11" s="8">
        <v>68333.52</v>
      </c>
      <c r="B11" s="30" t="s">
        <v>15</v>
      </c>
      <c r="C11" s="30"/>
      <c r="D11" s="30"/>
      <c r="K11" s="14"/>
      <c r="L11" s="14"/>
      <c r="M11" s="14"/>
    </row>
    <row r="12" spans="1:14" x14ac:dyDescent="0.25">
      <c r="A12" s="7">
        <f>SUM(A3:A11)</f>
        <v>410155.25</v>
      </c>
      <c r="B12" s="36" t="s">
        <v>3</v>
      </c>
      <c r="C12" s="36"/>
      <c r="D12" s="36"/>
    </row>
    <row r="17" spans="7:11" x14ac:dyDescent="0.25">
      <c r="G17" s="15"/>
      <c r="H17" s="15"/>
    </row>
    <row r="18" spans="7:11" x14ac:dyDescent="0.25">
      <c r="I18" s="16"/>
      <c r="J18" s="16"/>
      <c r="K18" s="16"/>
    </row>
    <row r="19" spans="7:11" x14ac:dyDescent="0.25">
      <c r="I19" s="16"/>
      <c r="J19" s="16"/>
      <c r="K19" s="16"/>
    </row>
    <row r="20" spans="7:11" x14ac:dyDescent="0.25">
      <c r="I20" s="16"/>
      <c r="J20" s="16"/>
      <c r="K20" s="16"/>
    </row>
    <row r="21" spans="7:11" x14ac:dyDescent="0.25">
      <c r="I21" s="16"/>
      <c r="J21" s="16"/>
      <c r="K21" s="16"/>
    </row>
    <row r="22" spans="7:11" x14ac:dyDescent="0.25">
      <c r="I22" s="16"/>
      <c r="J22" s="16"/>
      <c r="K22" s="16"/>
    </row>
    <row r="23" spans="7:11" x14ac:dyDescent="0.25">
      <c r="I23" s="16"/>
      <c r="J23" s="16"/>
      <c r="K23" s="16"/>
    </row>
    <row r="24" spans="7:11" x14ac:dyDescent="0.25">
      <c r="I24" s="16"/>
      <c r="J24" s="16"/>
      <c r="K24" s="16"/>
    </row>
    <row r="25" spans="7:11" x14ac:dyDescent="0.25">
      <c r="I25" s="16"/>
      <c r="J25" s="16"/>
      <c r="K25" s="16"/>
    </row>
    <row r="26" spans="7:11" x14ac:dyDescent="0.25">
      <c r="I26" s="16"/>
      <c r="J26" s="16"/>
      <c r="K26" s="16"/>
    </row>
  </sheetData>
  <mergeCells count="11">
    <mergeCell ref="B12:D12"/>
    <mergeCell ref="A2:D2"/>
    <mergeCell ref="B3:D3"/>
    <mergeCell ref="B7:D7"/>
    <mergeCell ref="B9:D9"/>
    <mergeCell ref="B10:D10"/>
    <mergeCell ref="B11:D11"/>
    <mergeCell ref="B4:D4"/>
    <mergeCell ref="B5:D5"/>
    <mergeCell ref="B6:D6"/>
    <mergeCell ref="B8:D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Работа проектов и служб</vt:lpstr>
      <vt:lpstr>Организация чудес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Кафедра журналистики</dc:creator>
  <cp:lastModifiedBy>Маша</cp:lastModifiedBy>
  <dcterms:created xsi:type="dcterms:W3CDTF">2018-02-28T19:38:51Z</dcterms:created>
  <dcterms:modified xsi:type="dcterms:W3CDTF">2019-07-29T10:41:43Z</dcterms:modified>
</cp:coreProperties>
</file>