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июль\"/>
    </mc:Choice>
  </mc:AlternateContent>
  <bookViews>
    <workbookView xWindow="0" yWindow="0" windowWidth="20490" windowHeight="7050"/>
  </bookViews>
  <sheets>
    <sheet name="Работа проектов и служб" sheetId="1" r:id="rId1"/>
    <sheet name="Организация чудес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A3" i="4"/>
  <c r="A48" i="1"/>
  <c r="A22" i="1"/>
  <c r="A46" i="1"/>
  <c r="A60" i="1"/>
  <c r="A13" i="1"/>
  <c r="A119" i="1"/>
  <c r="A117" i="1"/>
  <c r="A113" i="1"/>
  <c r="A111" i="1"/>
  <c r="A105" i="1"/>
  <c r="A104" i="1"/>
  <c r="A103" i="1"/>
  <c r="A97" i="1"/>
  <c r="A95" i="1"/>
  <c r="A91" i="1"/>
  <c r="A89" i="1"/>
  <c r="A88" i="1"/>
  <c r="A84" i="1"/>
  <c r="A82" i="1"/>
  <c r="A58" i="1"/>
  <c r="A21" i="1"/>
  <c r="A20" i="1"/>
  <c r="A68" i="1"/>
  <c r="A74" i="1"/>
  <c r="A118" i="1"/>
  <c r="A112" i="1"/>
  <c r="A96" i="1"/>
  <c r="A90" i="1"/>
  <c r="A83" i="1"/>
  <c r="A73" i="1"/>
  <c r="A67" i="1"/>
  <c r="A59" i="1"/>
  <c r="A47" i="1"/>
  <c r="A12" i="1"/>
  <c r="A11" i="4" l="1"/>
  <c r="A49" i="1"/>
  <c r="A98" i="1" l="1"/>
  <c r="A14" i="1" l="1"/>
  <c r="A23" i="1"/>
  <c r="A114" i="1"/>
  <c r="A85" i="1"/>
  <c r="A120" i="1" l="1"/>
  <c r="A75" i="1" l="1"/>
  <c r="A61" i="1"/>
  <c r="A106" i="1" l="1"/>
  <c r="A92" i="1"/>
  <c r="A69" i="1" l="1"/>
  <c r="D3" i="1" l="1"/>
</calcChain>
</file>

<file path=xl/sharedStrings.xml><?xml version="1.0" encoding="utf-8"?>
<sst xmlns="http://schemas.openxmlformats.org/spreadsheetml/2006/main" count="117" uniqueCount="73">
  <si>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</si>
  <si>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</si>
  <si>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</si>
  <si>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</si>
  <si>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</si>
  <si>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</si>
  <si>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</si>
  <si>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</si>
  <si>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</si>
  <si>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</si>
  <si>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</si>
  <si>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</si>
  <si>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</si>
  <si>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</si>
  <si>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</si>
  <si>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</si>
  <si>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</si>
  <si>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</si>
  <si>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</si>
  <si>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</si>
  <si>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</si>
  <si>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</si>
  <si>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</si>
  <si>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</si>
  <si>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</si>
  <si>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</si>
  <si>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</si>
  <si>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</si>
  <si>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</si>
  <si>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расходы на ГСМ для поездок СКЖ в территории края</t>
  </si>
  <si>
    <t>доставка биообразцов потенциальных доноров на HLA-типирование в г. Казань и в г. Москва</t>
  </si>
  <si>
    <t>оплата услуг сиделок, сопровождающих детей с неизлечимыми заболеваниями на дому</t>
  </si>
  <si>
    <t>расходы на ГСМ</t>
  </si>
  <si>
    <t>цветы педагогам на выпускной подопечных из Кунгурского техникума-интерната</t>
  </si>
  <si>
    <t>изготовление формы для волонтеров</t>
  </si>
  <si>
    <t>изготовление полиграфической продукции (буклеты, сертификаты, ролл-апы)</t>
  </si>
  <si>
    <t>оплата спутникого телевидения в отделении паллиативной помощи в ГБУЗ ПК ДКБ №13</t>
  </si>
  <si>
    <t>заправка балона гелием, покупка мыльных пузырей</t>
  </si>
  <si>
    <t>канцелярия, вода, офисная орг.техника и ее обслуживание (в т.ч. ПО)</t>
  </si>
  <si>
    <t>печать полиграфии</t>
  </si>
  <si>
    <t>доставка биобразцов пациентов детского онкоцентра для обследования</t>
  </si>
  <si>
    <t>Расходы благотворительного фонда "Дедморозим" // июль 2019</t>
  </si>
  <si>
    <t>аренда квартир для подопечных проекта</t>
  </si>
  <si>
    <t>оснащение квартир для подопечных бытовой техникой и покупка хозтоваров для проживания</t>
  </si>
  <si>
    <t>услуги логопеда для подопечных в детских домах-интернатах</t>
  </si>
  <si>
    <t>ремонт стиральной машины в отделении паллиативной помощи в ГБУЗ ПК ДКБ №13</t>
  </si>
  <si>
    <t>организация мероприятия Чудофест для подопечных СКЖ (присутствие бригады СМП)</t>
  </si>
  <si>
    <t>организация пикника для семей подопечных СКЖ</t>
  </si>
  <si>
    <t>услуги эпилептолога</t>
  </si>
  <si>
    <t>обучение специалистов сотрудников СКЖ</t>
  </si>
  <si>
    <t>печать полиграфической продукции</t>
  </si>
  <si>
    <t>покупка очков и оправы для подопечного проекта</t>
  </si>
  <si>
    <t>обновление материально-технической базы в ЦПД г.Перми</t>
  </si>
  <si>
    <t>услуги стоматолога для воспитанников ЦПД г.Перми</t>
  </si>
  <si>
    <t>зонды для подопечного Антона Воробьева</t>
  </si>
  <si>
    <t>авиабилеты в г.Москва из г.Пермь и обратно для обследования для подопечного Саши Аскарова и его сопровождающей мамы</t>
  </si>
  <si>
    <t>авиабилеты в г.Пермь из г.Москва после обследования для подопечного Даниэля Гамова и его сопровождающей мамы</t>
  </si>
  <si>
    <t>расходы на проживание в месте проведения обследования для подопечного Кирилла Савельева</t>
  </si>
  <si>
    <t>медикаменты для подопечного Платона Шарафиева</t>
  </si>
  <si>
    <t>пульсоксиметр, салфетки и фиксирующая лента для трахеостомы, зонды для подопечной Евы Вихаревой</t>
  </si>
  <si>
    <t>трахеостомические трубки для подопечной Даши Вахрушевой</t>
  </si>
  <si>
    <t>авиабилеты в г.Москва из г.Пермь для обследования для подопечной Алины Сайфуллиной и ее сопровождающих</t>
  </si>
  <si>
    <t>медикаменты для подопечной Наташи Долматовой</t>
  </si>
  <si>
    <t>гастростомическая трубка для подопечного Артема Онучина</t>
  </si>
  <si>
    <t>медикаменты для подопечной Ани Макаровой</t>
  </si>
  <si>
    <t>аспиратор, зонды, термовенты для подопечной Маши Цыбульской</t>
  </si>
  <si>
    <t>функциональная кровать, матрас, аспиратор, зонды, шприцы, ингалятор для подопечного Ильназа Мустаева</t>
  </si>
  <si>
    <t>зонды для подопечной Дианы Бобылевой</t>
  </si>
  <si>
    <t>функциональная кровать, матрас, аспиратор, зонды, пульсоксиметр для подопечного Богдана Ана</t>
  </si>
  <si>
    <t>подготовка акции "Цветы жизни" (размещение рекламных материалов)</t>
  </si>
  <si>
    <t>аспиратор и зонды для подопечного Кости Лошакова</t>
  </si>
  <si>
    <t>трубки дыхательные и зонды для подопечных (на склад)</t>
  </si>
  <si>
    <t>Потрачено в июле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</si>
</sst>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0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customWidth="1"/>
    <col min="2" max="2" width="23.7109375" customWidth="1"/>
    <col min="3" max="3" width="35.28515625" customWidth="1"/>
    <col min="4" max="4" width="25.42578125" customWidth="1"/>
    <col min="6" max="6" width="18.85546875" customWidth="1"/>
    <col min="8" max="8" width="18.85546875" customWidth="1"/>
  </cols>
  <sheetData>
    <row r="1" spans="1:41" ht="15.75" x14ac:dyDescent="0.25">
      <c r="A1" s="58" t="s">
        <v>41</v>
      </c>
      <c r="B1" s="58"/>
      <c r="C1" s="58"/>
      <c r="D1" s="58"/>
    </row>
    <row r="2" spans="1:41" x14ac:dyDescent="0.25">
      <c r="A2" s="1"/>
      <c r="B2" s="1"/>
      <c r="C2" s="1"/>
      <c r="D2" s="1"/>
    </row>
    <row r="3" spans="1:41" x14ac:dyDescent="0.25">
      <c r="A3" s="63" t="s">
        <v>72</v>
      </c>
      <c r="B3" s="63"/>
      <c r="C3" s="63"/>
      <c r="D3" s="25">
        <f>A14+A23+A49+A61+A69+A75+A85+A92+A98+A106+A114+A120+'Организация чудес'!A11</f>
        <v>3081809.4699999997</v>
      </c>
    </row>
    <row r="4" spans="1:41" x14ac:dyDescent="0.25">
      <c r="C4" s="1"/>
      <c r="D4" s="1"/>
    </row>
    <row r="5" spans="1:41" x14ac:dyDescent="0.25">
      <c r="A5" s="46" t="s">
        <v>10</v>
      </c>
      <c r="B5" s="46"/>
      <c r="C5" s="46"/>
      <c r="D5" s="46"/>
    </row>
    <row r="6" spans="1:41" ht="17.100000000000001" customHeight="1" x14ac:dyDescent="0.25">
      <c r="A6" s="3">
        <v>88560.8</v>
      </c>
      <c r="B6" s="64" t="s">
        <v>43</v>
      </c>
      <c r="C6" s="50"/>
      <c r="D6" s="51"/>
    </row>
    <row r="7" spans="1:41" ht="15" customHeight="1" x14ac:dyDescent="0.25">
      <c r="A7" s="3">
        <v>62400</v>
      </c>
      <c r="B7" s="41" t="s">
        <v>42</v>
      </c>
      <c r="C7" s="42"/>
      <c r="D7" s="43"/>
    </row>
    <row r="8" spans="1:41" ht="15" customHeight="1" x14ac:dyDescent="0.25">
      <c r="A8" s="3">
        <v>15234.67</v>
      </c>
      <c r="B8" s="41" t="s">
        <v>32</v>
      </c>
      <c r="C8" s="42"/>
      <c r="D8" s="43"/>
    </row>
    <row r="9" spans="1:41" ht="15" customHeight="1" x14ac:dyDescent="0.25">
      <c r="A9" s="3">
        <v>6525</v>
      </c>
      <c r="B9" s="41" t="s">
        <v>44</v>
      </c>
      <c r="C9" s="42"/>
      <c r="D9" s="43"/>
    </row>
    <row r="10" spans="1:41" ht="15" customHeight="1" x14ac:dyDescent="0.25">
      <c r="A10" s="3">
        <v>1100</v>
      </c>
      <c r="B10" s="41" t="s">
        <v>33</v>
      </c>
      <c r="C10" s="42"/>
      <c r="D10" s="43"/>
    </row>
    <row r="11" spans="1:41" x14ac:dyDescent="0.25">
      <c r="A11" s="8">
        <v>60508.509999999995</v>
      </c>
      <c r="B11" s="34" t="s">
        <v>15</v>
      </c>
      <c r="C11" s="34"/>
      <c r="D11" s="34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x14ac:dyDescent="0.25">
      <c r="A12" s="8">
        <f>7000+13694.22</f>
        <v>20694.22</v>
      </c>
      <c r="B12" s="34" t="s">
        <v>16</v>
      </c>
      <c r="C12" s="34"/>
      <c r="D12" s="34"/>
      <c r="H12" s="17"/>
      <c r="I12" s="12"/>
      <c r="J12" s="13"/>
      <c r="K12" s="13"/>
      <c r="L12" s="13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x14ac:dyDescent="0.25">
      <c r="A13" s="8">
        <f>5225.84+23090.6+2490</f>
        <v>30806.44</v>
      </c>
      <c r="B13" s="44" t="s">
        <v>14</v>
      </c>
      <c r="C13" s="44"/>
      <c r="D13" s="44"/>
      <c r="H13" s="17"/>
      <c r="I13" s="12"/>
      <c r="J13" s="13"/>
      <c r="K13" s="13"/>
      <c r="L13" s="1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5">
      <c r="A14" s="6">
        <f>SUM(A6:A13)</f>
        <v>285829.63999999996</v>
      </c>
      <c r="B14" s="45" t="s">
        <v>1</v>
      </c>
      <c r="C14" s="45"/>
      <c r="D14" s="45"/>
      <c r="H14" s="17"/>
      <c r="I14" s="12"/>
      <c r="J14" s="13"/>
      <c r="K14" s="13"/>
      <c r="L14" s="1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H15" s="17"/>
      <c r="I15" s="12"/>
      <c r="J15" s="13"/>
      <c r="K15" s="13"/>
      <c r="L15" s="1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A16" s="46" t="s">
        <v>5</v>
      </c>
      <c r="B16" s="46"/>
      <c r="C16" s="46"/>
      <c r="D16" s="46"/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A17" s="3">
        <v>21820</v>
      </c>
      <c r="B17" s="60" t="s">
        <v>35</v>
      </c>
      <c r="C17" s="61"/>
      <c r="D17" s="62"/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3">
        <v>16523.64</v>
      </c>
      <c r="B18" s="60" t="s">
        <v>30</v>
      </c>
      <c r="C18" s="61"/>
      <c r="D18" s="62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A19" s="3">
        <v>12900</v>
      </c>
      <c r="B19" s="60" t="s">
        <v>34</v>
      </c>
      <c r="C19" s="61"/>
      <c r="D19" s="62"/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8">
        <f>12826.4</f>
        <v>12826.4</v>
      </c>
      <c r="B20" s="34" t="s">
        <v>15</v>
      </c>
      <c r="C20" s="34"/>
      <c r="D20" s="34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A21" s="8">
        <f>13694.22</f>
        <v>13694.22</v>
      </c>
      <c r="B21" s="34" t="s">
        <v>16</v>
      </c>
      <c r="C21" s="34"/>
      <c r="D21" s="34"/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8">
        <f>5225.84+4894.67+572.7</f>
        <v>10693.210000000001</v>
      </c>
      <c r="B22" s="44" t="s">
        <v>14</v>
      </c>
      <c r="C22" s="44"/>
      <c r="D22" s="44"/>
      <c r="H22" s="17"/>
      <c r="I22" s="12"/>
      <c r="J22" s="13"/>
      <c r="K22" s="13"/>
      <c r="L22" s="1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7">
        <f>SUM(A17:A22)</f>
        <v>88457.47</v>
      </c>
      <c r="B23" s="59" t="s">
        <v>1</v>
      </c>
      <c r="C23" s="59"/>
      <c r="D23" s="59"/>
      <c r="H23" s="17"/>
      <c r="I23" s="12"/>
      <c r="J23" s="13"/>
      <c r="K23" s="13"/>
      <c r="L23" s="1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x14ac:dyDescent="0.25">
      <c r="H24" s="17"/>
      <c r="I24" s="12"/>
      <c r="J24" s="13"/>
      <c r="K24" s="13"/>
      <c r="L24" s="13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x14ac:dyDescent="0.25">
      <c r="A25" s="46" t="s">
        <v>27</v>
      </c>
      <c r="B25" s="46"/>
      <c r="C25" s="46"/>
      <c r="D25" s="46"/>
      <c r="F25" s="9"/>
      <c r="G25" s="9"/>
      <c r="H25" s="11"/>
      <c r="I25" s="1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30" customHeight="1" x14ac:dyDescent="0.25">
      <c r="A26" s="23">
        <v>81831.12</v>
      </c>
      <c r="B26" s="28" t="s">
        <v>66</v>
      </c>
      <c r="C26" s="29"/>
      <c r="D26" s="30"/>
      <c r="F26" s="9"/>
      <c r="G26" s="9"/>
    </row>
    <row r="27" spans="1:41" x14ac:dyDescent="0.25">
      <c r="A27" s="24">
        <v>58900</v>
      </c>
      <c r="B27" s="28" t="s">
        <v>68</v>
      </c>
      <c r="C27" s="29"/>
      <c r="D27" s="30"/>
      <c r="F27" s="9"/>
      <c r="G27" s="9"/>
    </row>
    <row r="28" spans="1:41" x14ac:dyDescent="0.25">
      <c r="A28" s="24">
        <v>42223.7</v>
      </c>
      <c r="B28" s="28" t="s">
        <v>65</v>
      </c>
      <c r="C28" s="29"/>
      <c r="D28" s="30"/>
      <c r="F28" s="9"/>
      <c r="G28" s="9"/>
    </row>
    <row r="29" spans="1:41" ht="30" customHeight="1" x14ac:dyDescent="0.25">
      <c r="A29" s="23">
        <v>40195.9</v>
      </c>
      <c r="B29" s="28" t="s">
        <v>60</v>
      </c>
      <c r="C29" s="29"/>
      <c r="D29" s="30"/>
      <c r="F29" s="9"/>
      <c r="G29" s="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ht="30" customHeight="1" x14ac:dyDescent="0.25">
      <c r="A30" s="23">
        <v>34392</v>
      </c>
      <c r="B30" s="31" t="s">
        <v>61</v>
      </c>
      <c r="C30" s="32"/>
      <c r="D30" s="33"/>
      <c r="F30" s="9"/>
      <c r="G30" s="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ht="15" customHeight="1" x14ac:dyDescent="0.25">
      <c r="A31" s="24">
        <v>29750</v>
      </c>
      <c r="B31" s="68" t="s">
        <v>70</v>
      </c>
      <c r="C31" s="69"/>
      <c r="D31" s="70"/>
      <c r="F31" s="9"/>
      <c r="G31" s="9"/>
      <c r="H31" s="11"/>
      <c r="I31" s="11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ht="30" customHeight="1" x14ac:dyDescent="0.25">
      <c r="A32" s="23">
        <v>27396</v>
      </c>
      <c r="B32" s="31" t="s">
        <v>55</v>
      </c>
      <c r="C32" s="32"/>
      <c r="D32" s="33"/>
      <c r="F32" s="9"/>
      <c r="G32" s="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x14ac:dyDescent="0.25">
      <c r="A33" s="24">
        <v>24975</v>
      </c>
      <c r="B33" s="28" t="s">
        <v>59</v>
      </c>
      <c r="C33" s="29"/>
      <c r="D33" s="30"/>
      <c r="F33" s="9"/>
      <c r="G33" s="9"/>
    </row>
    <row r="34" spans="1:41" x14ac:dyDescent="0.25">
      <c r="A34" s="23">
        <v>21278</v>
      </c>
      <c r="B34" s="31" t="s">
        <v>64</v>
      </c>
      <c r="C34" s="32"/>
      <c r="D34" s="33"/>
      <c r="F34" s="9"/>
      <c r="G34" s="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x14ac:dyDescent="0.25">
      <c r="A35" s="23">
        <v>16985</v>
      </c>
      <c r="B35" s="28" t="s">
        <v>71</v>
      </c>
      <c r="C35" s="29"/>
      <c r="D35" s="30"/>
      <c r="F35" s="9"/>
      <c r="G35" s="9"/>
      <c r="H35" s="11"/>
      <c r="I35" s="11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ht="30" customHeight="1" x14ac:dyDescent="0.25">
      <c r="A36" s="23">
        <v>14816</v>
      </c>
      <c r="B36" s="31" t="s">
        <v>56</v>
      </c>
      <c r="C36" s="32"/>
      <c r="D36" s="33"/>
      <c r="F36" s="9"/>
      <c r="G36" s="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x14ac:dyDescent="0.25">
      <c r="A37" s="24">
        <v>13797.45</v>
      </c>
      <c r="B37" s="28" t="s">
        <v>63</v>
      </c>
      <c r="C37" s="29"/>
      <c r="D37" s="30"/>
      <c r="F37" s="9"/>
      <c r="G37" s="9"/>
    </row>
    <row r="38" spans="1:41" ht="15.95" customHeight="1" x14ac:dyDescent="0.25">
      <c r="A38" s="23">
        <v>12485.28</v>
      </c>
      <c r="B38" s="28" t="s">
        <v>40</v>
      </c>
      <c r="C38" s="29"/>
      <c r="D38" s="30"/>
      <c r="F38" s="9"/>
      <c r="G38" s="9"/>
    </row>
    <row r="39" spans="1:41" x14ac:dyDescent="0.25">
      <c r="A39" s="24">
        <v>7195.5</v>
      </c>
      <c r="B39" s="68" t="s">
        <v>58</v>
      </c>
      <c r="C39" s="69"/>
      <c r="D39" s="70"/>
      <c r="F39" s="9"/>
      <c r="G39" s="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x14ac:dyDescent="0.25">
      <c r="A40" s="24">
        <v>6166</v>
      </c>
      <c r="B40" s="28" t="s">
        <v>39</v>
      </c>
      <c r="C40" s="29"/>
      <c r="D40" s="30"/>
      <c r="F40" s="9"/>
      <c r="G40" s="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x14ac:dyDescent="0.25">
      <c r="A41" s="23">
        <v>6068</v>
      </c>
      <c r="B41" s="28" t="s">
        <v>62</v>
      </c>
      <c r="C41" s="29"/>
      <c r="D41" s="30"/>
      <c r="F41" s="9"/>
      <c r="G41" s="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spans="1:41" x14ac:dyDescent="0.25">
      <c r="A42" s="23">
        <v>5220</v>
      </c>
      <c r="B42" s="31" t="s">
        <v>54</v>
      </c>
      <c r="C42" s="32"/>
      <c r="D42" s="33"/>
      <c r="F42" s="9"/>
      <c r="G42" s="9"/>
      <c r="H42" s="11"/>
      <c r="I42" s="11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</row>
    <row r="43" spans="1:41" x14ac:dyDescent="0.25">
      <c r="A43" s="24">
        <v>5000</v>
      </c>
      <c r="B43" s="28" t="s">
        <v>69</v>
      </c>
      <c r="C43" s="29"/>
      <c r="D43" s="30"/>
      <c r="F43" s="22"/>
      <c r="G43" s="9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spans="1:41" x14ac:dyDescent="0.25">
      <c r="A44" s="24">
        <v>3915</v>
      </c>
      <c r="B44" s="28" t="s">
        <v>67</v>
      </c>
      <c r="C44" s="29"/>
      <c r="D44" s="30"/>
      <c r="F44" s="9"/>
      <c r="G44" s="9"/>
    </row>
    <row r="45" spans="1:41" x14ac:dyDescent="0.25">
      <c r="A45" s="24">
        <v>585</v>
      </c>
      <c r="B45" s="28" t="s">
        <v>57</v>
      </c>
      <c r="C45" s="29"/>
      <c r="D45" s="30"/>
      <c r="F45" s="9"/>
      <c r="G45" s="9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</row>
    <row r="46" spans="1:41" ht="15" customHeight="1" x14ac:dyDescent="0.25">
      <c r="A46" s="8">
        <f>12826.4</f>
        <v>12826.4</v>
      </c>
      <c r="B46" s="34" t="s">
        <v>15</v>
      </c>
      <c r="C46" s="34"/>
      <c r="D46" s="34"/>
      <c r="F46" s="10"/>
    </row>
    <row r="47" spans="1:41" x14ac:dyDescent="0.25">
      <c r="A47" s="8">
        <f>9000+13694.22</f>
        <v>22694.22</v>
      </c>
      <c r="B47" s="34" t="s">
        <v>16</v>
      </c>
      <c r="C47" s="34"/>
      <c r="D47" s="34"/>
      <c r="F47" s="10"/>
    </row>
    <row r="48" spans="1:41" x14ac:dyDescent="0.25">
      <c r="A48" s="8">
        <f>3434.48+5225.84+4894.67</f>
        <v>13554.99</v>
      </c>
      <c r="B48" s="44" t="s">
        <v>14</v>
      </c>
      <c r="C48" s="44"/>
      <c r="D48" s="44"/>
      <c r="F48" s="10"/>
    </row>
    <row r="49" spans="1:6" x14ac:dyDescent="0.25">
      <c r="A49" s="7">
        <f>SUM(A26:A48)</f>
        <v>502250.56000000006</v>
      </c>
      <c r="B49" s="59" t="s">
        <v>1</v>
      </c>
      <c r="C49" s="59"/>
      <c r="D49" s="59"/>
      <c r="F49" s="10"/>
    </row>
    <row r="50" spans="1:6" x14ac:dyDescent="0.25">
      <c r="F50" s="10"/>
    </row>
    <row r="51" spans="1:6" x14ac:dyDescent="0.25">
      <c r="A51" s="46" t="s">
        <v>17</v>
      </c>
      <c r="B51" s="46"/>
      <c r="C51" s="46"/>
      <c r="D51" s="46"/>
      <c r="F51" s="10"/>
    </row>
    <row r="52" spans="1:6" s="26" customFormat="1" ht="15" customHeight="1" x14ac:dyDescent="0.25">
      <c r="A52" s="18">
        <v>7445.55</v>
      </c>
      <c r="B52" s="55" t="s">
        <v>46</v>
      </c>
      <c r="C52" s="56"/>
      <c r="D52" s="57"/>
      <c r="F52" s="27"/>
    </row>
    <row r="53" spans="1:6" s="26" customFormat="1" ht="15" customHeight="1" x14ac:dyDescent="0.25">
      <c r="A53" s="18">
        <v>4500</v>
      </c>
      <c r="B53" s="55" t="s">
        <v>45</v>
      </c>
      <c r="C53" s="56"/>
      <c r="D53" s="57"/>
      <c r="F53" s="27"/>
    </row>
    <row r="54" spans="1:6" s="26" customFormat="1" ht="15" customHeight="1" x14ac:dyDescent="0.25">
      <c r="A54" s="18">
        <v>2244</v>
      </c>
      <c r="B54" s="55" t="s">
        <v>37</v>
      </c>
      <c r="C54" s="56"/>
      <c r="D54" s="57"/>
      <c r="F54" s="27"/>
    </row>
    <row r="55" spans="1:6" s="26" customFormat="1" ht="15" customHeight="1" x14ac:dyDescent="0.25">
      <c r="A55" s="18">
        <v>1500</v>
      </c>
      <c r="B55" s="55" t="s">
        <v>36</v>
      </c>
      <c r="C55" s="56"/>
      <c r="D55" s="57"/>
      <c r="F55" s="27"/>
    </row>
    <row r="56" spans="1:6" s="26" customFormat="1" ht="15" customHeight="1" x14ac:dyDescent="0.25">
      <c r="A56" s="18">
        <v>1453.35</v>
      </c>
      <c r="B56" s="55" t="s">
        <v>47</v>
      </c>
      <c r="C56" s="56"/>
      <c r="D56" s="57"/>
      <c r="F56" s="27"/>
    </row>
    <row r="57" spans="1:6" s="26" customFormat="1" ht="15" customHeight="1" x14ac:dyDescent="0.25">
      <c r="A57" s="18">
        <v>1000</v>
      </c>
      <c r="B57" s="55" t="s">
        <v>48</v>
      </c>
      <c r="C57" s="56"/>
      <c r="D57" s="57"/>
      <c r="F57" s="27"/>
    </row>
    <row r="58" spans="1:6" ht="15" customHeight="1" x14ac:dyDescent="0.25">
      <c r="A58" s="8">
        <f>12826.4</f>
        <v>12826.4</v>
      </c>
      <c r="B58" s="34" t="s">
        <v>15</v>
      </c>
      <c r="C58" s="34"/>
      <c r="D58" s="34"/>
      <c r="F58" s="10"/>
    </row>
    <row r="59" spans="1:6" ht="15" customHeight="1" x14ac:dyDescent="0.25">
      <c r="A59" s="8">
        <f>13694.22</f>
        <v>13694.22</v>
      </c>
      <c r="B59" s="34" t="s">
        <v>16</v>
      </c>
      <c r="C59" s="34"/>
      <c r="D59" s="34"/>
      <c r="F59" s="10"/>
    </row>
    <row r="60" spans="1:6" x14ac:dyDescent="0.25">
      <c r="A60" s="8">
        <f>5225.84+4894.67+381.61</f>
        <v>10502.12</v>
      </c>
      <c r="B60" s="44" t="s">
        <v>14</v>
      </c>
      <c r="C60" s="44"/>
      <c r="D60" s="44"/>
    </row>
    <row r="61" spans="1:6" x14ac:dyDescent="0.25">
      <c r="A61" s="7">
        <f>SUM(A52:A60)</f>
        <v>55165.64</v>
      </c>
      <c r="B61" s="47" t="s">
        <v>1</v>
      </c>
      <c r="C61" s="48"/>
      <c r="D61" s="49"/>
    </row>
    <row r="62" spans="1:6" s="11" customFormat="1" x14ac:dyDescent="0.25">
      <c r="A62" s="12"/>
      <c r="B62" s="13"/>
      <c r="C62" s="13"/>
      <c r="D62" s="13"/>
    </row>
    <row r="63" spans="1:6" s="11" customFormat="1" x14ac:dyDescent="0.25">
      <c r="A63" s="46" t="s">
        <v>18</v>
      </c>
      <c r="B63" s="46"/>
      <c r="C63" s="46"/>
      <c r="D63" s="46"/>
    </row>
    <row r="64" spans="1:6" s="11" customFormat="1" ht="15" customHeight="1" x14ac:dyDescent="0.25">
      <c r="A64" s="3">
        <v>102600</v>
      </c>
      <c r="B64" s="50" t="s">
        <v>49</v>
      </c>
      <c r="C64" s="50"/>
      <c r="D64" s="51"/>
    </row>
    <row r="65" spans="1:4" s="11" customFormat="1" ht="15" customHeight="1" x14ac:dyDescent="0.25">
      <c r="A65" s="3">
        <v>20000</v>
      </c>
      <c r="B65" s="50" t="s">
        <v>29</v>
      </c>
      <c r="C65" s="50"/>
      <c r="D65" s="51"/>
    </row>
    <row r="66" spans="1:4" s="11" customFormat="1" x14ac:dyDescent="0.25">
      <c r="A66" s="52" t="s">
        <v>22</v>
      </c>
      <c r="B66" s="53"/>
      <c r="C66" s="53"/>
      <c r="D66" s="54"/>
    </row>
    <row r="67" spans="1:4" s="11" customFormat="1" x14ac:dyDescent="0.25">
      <c r="A67" s="8">
        <f>13694.22</f>
        <v>13694.22</v>
      </c>
      <c r="B67" s="34" t="s">
        <v>16</v>
      </c>
      <c r="C67" s="34"/>
      <c r="D67" s="34"/>
    </row>
    <row r="68" spans="1:4" s="11" customFormat="1" x14ac:dyDescent="0.25">
      <c r="A68" s="8">
        <f>5225.84</f>
        <v>5225.84</v>
      </c>
      <c r="B68" s="44" t="s">
        <v>14</v>
      </c>
      <c r="C68" s="44"/>
      <c r="D68" s="44"/>
    </row>
    <row r="69" spans="1:4" s="11" customFormat="1" x14ac:dyDescent="0.25">
      <c r="A69" s="7">
        <f>SUM(A64:A68)</f>
        <v>141520.06</v>
      </c>
      <c r="B69" s="47" t="s">
        <v>1</v>
      </c>
      <c r="C69" s="48"/>
      <c r="D69" s="49"/>
    </row>
    <row r="70" spans="1:4" s="11" customFormat="1" x14ac:dyDescent="0.25">
      <c r="A70" s="12"/>
      <c r="B70" s="13"/>
      <c r="C70" s="13"/>
      <c r="D70" s="13"/>
    </row>
    <row r="71" spans="1:4" s="11" customFormat="1" x14ac:dyDescent="0.25">
      <c r="A71" s="46" t="s">
        <v>19</v>
      </c>
      <c r="B71" s="46"/>
      <c r="C71" s="46"/>
      <c r="D71" s="46"/>
    </row>
    <row r="72" spans="1:4" s="11" customFormat="1" x14ac:dyDescent="0.25">
      <c r="A72" s="52" t="s">
        <v>22</v>
      </c>
      <c r="B72" s="53"/>
      <c r="C72" s="53"/>
      <c r="D72" s="54"/>
    </row>
    <row r="73" spans="1:4" s="11" customFormat="1" x14ac:dyDescent="0.25">
      <c r="A73" s="8">
        <f>13694.22</f>
        <v>13694.22</v>
      </c>
      <c r="B73" s="34" t="s">
        <v>16</v>
      </c>
      <c r="C73" s="34"/>
      <c r="D73" s="34"/>
    </row>
    <row r="74" spans="1:4" s="11" customFormat="1" x14ac:dyDescent="0.25">
      <c r="A74" s="8">
        <f>5225.84</f>
        <v>5225.84</v>
      </c>
      <c r="B74" s="44" t="s">
        <v>14</v>
      </c>
      <c r="C74" s="44"/>
      <c r="D74" s="44"/>
    </row>
    <row r="75" spans="1:4" x14ac:dyDescent="0.25">
      <c r="A75" s="7">
        <f>SUM(A72:A74)</f>
        <v>18920.059999999998</v>
      </c>
      <c r="B75" s="47" t="s">
        <v>1</v>
      </c>
      <c r="C75" s="48"/>
      <c r="D75" s="49"/>
    </row>
    <row r="76" spans="1:4" x14ac:dyDescent="0.25">
      <c r="A76" s="12"/>
      <c r="B76" s="13"/>
      <c r="C76" s="13"/>
      <c r="D76" s="13"/>
    </row>
    <row r="77" spans="1:4" x14ac:dyDescent="0.25">
      <c r="A77" s="46" t="s">
        <v>4</v>
      </c>
      <c r="B77" s="46"/>
      <c r="C77" s="46"/>
      <c r="D77" s="46"/>
    </row>
    <row r="78" spans="1:4" x14ac:dyDescent="0.25">
      <c r="A78" s="3">
        <v>92870.03</v>
      </c>
      <c r="B78" s="19" t="s">
        <v>24</v>
      </c>
      <c r="C78" s="20"/>
      <c r="D78" s="21"/>
    </row>
    <row r="79" spans="1:4" ht="15" customHeight="1" x14ac:dyDescent="0.25">
      <c r="A79" s="3">
        <v>7343.61</v>
      </c>
      <c r="B79" s="34" t="s">
        <v>25</v>
      </c>
      <c r="C79" s="34"/>
      <c r="D79" s="34"/>
    </row>
    <row r="80" spans="1:4" ht="15" customHeight="1" x14ac:dyDescent="0.25">
      <c r="A80" s="3">
        <v>5000</v>
      </c>
      <c r="B80" s="34" t="s">
        <v>50</v>
      </c>
      <c r="C80" s="34"/>
      <c r="D80" s="34"/>
    </row>
    <row r="81" spans="1:4" ht="15" customHeight="1" x14ac:dyDescent="0.25">
      <c r="A81" s="3">
        <v>4380</v>
      </c>
      <c r="B81" s="34" t="s">
        <v>51</v>
      </c>
      <c r="C81" s="34"/>
      <c r="D81" s="34"/>
    </row>
    <row r="82" spans="1:4" ht="15" customHeight="1" x14ac:dyDescent="0.25">
      <c r="A82" s="8">
        <f>17409.25</f>
        <v>17409.25</v>
      </c>
      <c r="B82" s="34" t="s">
        <v>15</v>
      </c>
      <c r="C82" s="34"/>
      <c r="D82" s="34"/>
    </row>
    <row r="83" spans="1:4" x14ac:dyDescent="0.25">
      <c r="A83" s="8">
        <f>13694.22</f>
        <v>13694.22</v>
      </c>
      <c r="B83" s="34" t="s">
        <v>16</v>
      </c>
      <c r="C83" s="34"/>
      <c r="D83" s="34"/>
    </row>
    <row r="84" spans="1:4" x14ac:dyDescent="0.25">
      <c r="A84" s="8">
        <f>5225.84+6643.53</f>
        <v>11869.369999999999</v>
      </c>
      <c r="B84" s="44" t="s">
        <v>14</v>
      </c>
      <c r="C84" s="44"/>
      <c r="D84" s="44"/>
    </row>
    <row r="85" spans="1:4" x14ac:dyDescent="0.25">
      <c r="A85" s="6">
        <f>SUM(A78:A84)</f>
        <v>152566.47999999998</v>
      </c>
      <c r="B85" s="45" t="s">
        <v>1</v>
      </c>
      <c r="C85" s="45"/>
      <c r="D85" s="45"/>
    </row>
    <row r="86" spans="1:4" ht="16.5" customHeight="1" x14ac:dyDescent="0.25">
      <c r="A86" s="2"/>
      <c r="B86" s="5"/>
      <c r="C86" s="5"/>
      <c r="D86" s="4"/>
    </row>
    <row r="87" spans="1:4" ht="15.75" customHeight="1" x14ac:dyDescent="0.25">
      <c r="A87" s="46" t="s">
        <v>20</v>
      </c>
      <c r="B87" s="46"/>
      <c r="C87" s="46"/>
      <c r="D87" s="46"/>
    </row>
    <row r="88" spans="1:4" ht="15" customHeight="1" x14ac:dyDescent="0.25">
      <c r="A88" s="18">
        <f>90279.27</f>
        <v>90279.27</v>
      </c>
      <c r="B88" s="65" t="s">
        <v>28</v>
      </c>
      <c r="C88" s="66"/>
      <c r="D88" s="67"/>
    </row>
    <row r="89" spans="1:4" ht="15" customHeight="1" x14ac:dyDescent="0.25">
      <c r="A89" s="8">
        <f>17409.25</f>
        <v>17409.25</v>
      </c>
      <c r="B89" s="34" t="s">
        <v>15</v>
      </c>
      <c r="C89" s="34"/>
      <c r="D89" s="34"/>
    </row>
    <row r="90" spans="1:4" x14ac:dyDescent="0.25">
      <c r="A90" s="8">
        <f>13694.22</f>
        <v>13694.22</v>
      </c>
      <c r="B90" s="34" t="s">
        <v>16</v>
      </c>
      <c r="C90" s="34"/>
      <c r="D90" s="34"/>
    </row>
    <row r="91" spans="1:4" x14ac:dyDescent="0.25">
      <c r="A91" s="8">
        <f>34451.4+5225.84+6643.53</f>
        <v>46320.770000000004</v>
      </c>
      <c r="B91" s="44" t="s">
        <v>14</v>
      </c>
      <c r="C91" s="44"/>
      <c r="D91" s="44"/>
    </row>
    <row r="92" spans="1:4" x14ac:dyDescent="0.25">
      <c r="A92" s="6">
        <f>SUM(A88:A91)</f>
        <v>167703.51</v>
      </c>
      <c r="B92" s="45" t="s">
        <v>1</v>
      </c>
      <c r="C92" s="45"/>
      <c r="D92" s="45"/>
    </row>
    <row r="93" spans="1:4" ht="14.25" customHeight="1" x14ac:dyDescent="0.25">
      <c r="A93" s="2"/>
      <c r="B93" s="5"/>
      <c r="C93" s="5"/>
      <c r="D93" s="4"/>
    </row>
    <row r="94" spans="1:4" ht="29.1" customHeight="1" x14ac:dyDescent="0.25">
      <c r="A94" s="46" t="s">
        <v>0</v>
      </c>
      <c r="B94" s="46"/>
      <c r="C94" s="46"/>
      <c r="D94" s="46"/>
    </row>
    <row r="95" spans="1:4" ht="15" customHeight="1" x14ac:dyDescent="0.25">
      <c r="A95" s="8">
        <f>17956.45</f>
        <v>17956.45</v>
      </c>
      <c r="B95" s="34" t="s">
        <v>15</v>
      </c>
      <c r="C95" s="34"/>
      <c r="D95" s="34"/>
    </row>
    <row r="96" spans="1:4" x14ac:dyDescent="0.25">
      <c r="A96" s="8">
        <f>13694.22</f>
        <v>13694.22</v>
      </c>
      <c r="B96" s="34" t="s">
        <v>16</v>
      </c>
      <c r="C96" s="34"/>
      <c r="D96" s="34"/>
    </row>
    <row r="97" spans="1:4" x14ac:dyDescent="0.25">
      <c r="A97" s="8">
        <f>5225.84+6852.35</f>
        <v>12078.19</v>
      </c>
      <c r="B97" s="44" t="s">
        <v>14</v>
      </c>
      <c r="C97" s="44"/>
      <c r="D97" s="44"/>
    </row>
    <row r="98" spans="1:4" x14ac:dyDescent="0.25">
      <c r="A98" s="6">
        <f>SUM(A95:A97)</f>
        <v>43728.86</v>
      </c>
      <c r="B98" s="45" t="s">
        <v>1</v>
      </c>
      <c r="C98" s="45"/>
      <c r="D98" s="45"/>
    </row>
    <row r="99" spans="1:4" x14ac:dyDescent="0.25">
      <c r="C99" s="1"/>
      <c r="D99" s="1"/>
    </row>
    <row r="100" spans="1:4" x14ac:dyDescent="0.25">
      <c r="A100" s="46" t="s">
        <v>21</v>
      </c>
      <c r="B100" s="46"/>
      <c r="C100" s="46"/>
      <c r="D100" s="46"/>
    </row>
    <row r="101" spans="1:4" x14ac:dyDescent="0.25">
      <c r="A101" s="3">
        <v>416872.38</v>
      </c>
      <c r="B101" s="44" t="s">
        <v>31</v>
      </c>
      <c r="C101" s="44"/>
      <c r="D101" s="44"/>
    </row>
    <row r="102" spans="1:4" x14ac:dyDescent="0.25">
      <c r="A102" s="3">
        <v>346694.69</v>
      </c>
      <c r="B102" s="44" t="s">
        <v>23</v>
      </c>
      <c r="C102" s="44"/>
      <c r="D102" s="44"/>
    </row>
    <row r="103" spans="1:4" x14ac:dyDescent="0.25">
      <c r="A103" s="8">
        <f>17956.45</f>
        <v>17956.45</v>
      </c>
      <c r="B103" s="34" t="s">
        <v>15</v>
      </c>
      <c r="C103" s="34"/>
      <c r="D103" s="34"/>
    </row>
    <row r="104" spans="1:4" x14ac:dyDescent="0.25">
      <c r="A104" s="8">
        <f>13694.22</f>
        <v>13694.22</v>
      </c>
      <c r="B104" s="34" t="s">
        <v>16</v>
      </c>
      <c r="C104" s="34"/>
      <c r="D104" s="34"/>
    </row>
    <row r="105" spans="1:4" x14ac:dyDescent="0.25">
      <c r="A105" s="8">
        <f>173351.33+5225.84+6852.35</f>
        <v>185429.52</v>
      </c>
      <c r="B105" s="44" t="s">
        <v>14</v>
      </c>
      <c r="C105" s="44"/>
      <c r="D105" s="44"/>
    </row>
    <row r="106" spans="1:4" ht="15" customHeight="1" x14ac:dyDescent="0.25">
      <c r="A106" s="6">
        <f>SUM(A101:A105)</f>
        <v>980647.26</v>
      </c>
      <c r="B106" s="45" t="s">
        <v>1</v>
      </c>
      <c r="C106" s="45"/>
      <c r="D106" s="45"/>
    </row>
    <row r="107" spans="1:4" ht="15" customHeight="1" x14ac:dyDescent="0.25"/>
    <row r="108" spans="1:4" x14ac:dyDescent="0.25">
      <c r="A108" s="38" t="s">
        <v>9</v>
      </c>
      <c r="B108" s="39"/>
      <c r="C108" s="39"/>
      <c r="D108" s="40"/>
    </row>
    <row r="109" spans="1:4" ht="17.100000000000001" customHeight="1" x14ac:dyDescent="0.25">
      <c r="A109" s="3">
        <v>228387</v>
      </c>
      <c r="B109" s="41" t="s">
        <v>52</v>
      </c>
      <c r="C109" s="42"/>
      <c r="D109" s="43"/>
    </row>
    <row r="110" spans="1:4" ht="30" customHeight="1" x14ac:dyDescent="0.25">
      <c r="A110" s="3">
        <v>1360</v>
      </c>
      <c r="B110" s="41" t="s">
        <v>53</v>
      </c>
      <c r="C110" s="42"/>
      <c r="D110" s="43"/>
    </row>
    <row r="111" spans="1:4" x14ac:dyDescent="0.25">
      <c r="A111" s="8">
        <f>17936.09</f>
        <v>17936.09</v>
      </c>
      <c r="B111" s="34" t="s">
        <v>15</v>
      </c>
      <c r="C111" s="34"/>
      <c r="D111" s="34"/>
    </row>
    <row r="112" spans="1:4" x14ac:dyDescent="0.25">
      <c r="A112" s="8">
        <f>13694.22</f>
        <v>13694.22</v>
      </c>
      <c r="B112" s="34" t="s">
        <v>16</v>
      </c>
      <c r="C112" s="34"/>
      <c r="D112" s="34"/>
    </row>
    <row r="113" spans="1:4" ht="15" customHeight="1" x14ac:dyDescent="0.25">
      <c r="A113" s="8">
        <f>5225.84+6844.58</f>
        <v>12070.42</v>
      </c>
      <c r="B113" s="44" t="s">
        <v>14</v>
      </c>
      <c r="C113" s="44"/>
      <c r="D113" s="44"/>
    </row>
    <row r="114" spans="1:4" ht="15" customHeight="1" x14ac:dyDescent="0.25">
      <c r="A114" s="6">
        <f>SUM(A109:A113)</f>
        <v>273447.73</v>
      </c>
      <c r="B114" s="45" t="s">
        <v>1</v>
      </c>
      <c r="C114" s="45"/>
      <c r="D114" s="45"/>
    </row>
    <row r="116" spans="1:4" x14ac:dyDescent="0.25">
      <c r="A116" s="38" t="s">
        <v>6</v>
      </c>
      <c r="B116" s="39"/>
      <c r="C116" s="39"/>
      <c r="D116" s="40"/>
    </row>
    <row r="117" spans="1:4" ht="15" customHeight="1" x14ac:dyDescent="0.25">
      <c r="A117" s="8">
        <f>17409.25</f>
        <v>17409.25</v>
      </c>
      <c r="B117" s="34" t="s">
        <v>15</v>
      </c>
      <c r="C117" s="34"/>
      <c r="D117" s="34"/>
    </row>
    <row r="118" spans="1:4" ht="15" customHeight="1" x14ac:dyDescent="0.25">
      <c r="A118" s="8">
        <f>13694.22</f>
        <v>13694.22</v>
      </c>
      <c r="B118" s="34" t="s">
        <v>16</v>
      </c>
      <c r="C118" s="34"/>
      <c r="D118" s="34"/>
    </row>
    <row r="119" spans="1:4" ht="15" customHeight="1" x14ac:dyDescent="0.25">
      <c r="A119" s="8">
        <f>5225.84+6643.53</f>
        <v>11869.369999999999</v>
      </c>
      <c r="B119" s="44" t="s">
        <v>14</v>
      </c>
      <c r="C119" s="44"/>
      <c r="D119" s="44"/>
    </row>
    <row r="120" spans="1:4" x14ac:dyDescent="0.25">
      <c r="A120" s="6">
        <f>SUM(A117:A119)</f>
        <v>42972.84</v>
      </c>
      <c r="B120" s="35" t="s">
        <v>1</v>
      </c>
      <c r="C120" s="36"/>
      <c r="D120" s="37"/>
    </row>
  </sheetData>
  <mergeCells count="106">
    <mergeCell ref="B44:D44"/>
    <mergeCell ref="B46:D46"/>
    <mergeCell ref="B40:D40"/>
    <mergeCell ref="B42:D42"/>
    <mergeCell ref="B53:D53"/>
    <mergeCell ref="B56:D56"/>
    <mergeCell ref="B55:D55"/>
    <mergeCell ref="B80:D80"/>
    <mergeCell ref="B36:D36"/>
    <mergeCell ref="B30:D30"/>
    <mergeCell ref="B34:D34"/>
    <mergeCell ref="B27:D27"/>
    <mergeCell ref="B57:D57"/>
    <mergeCell ref="B79:D79"/>
    <mergeCell ref="B101:D101"/>
    <mergeCell ref="B43:D43"/>
    <mergeCell ref="B49:D49"/>
    <mergeCell ref="B81:D81"/>
    <mergeCell ref="B65:D65"/>
    <mergeCell ref="B73:D73"/>
    <mergeCell ref="A71:D71"/>
    <mergeCell ref="B67:D67"/>
    <mergeCell ref="B68:D68"/>
    <mergeCell ref="B69:D69"/>
    <mergeCell ref="B74:D74"/>
    <mergeCell ref="B75:D75"/>
    <mergeCell ref="B88:D88"/>
    <mergeCell ref="B39:D39"/>
    <mergeCell ref="B38:D38"/>
    <mergeCell ref="B37:D37"/>
    <mergeCell ref="B31:D31"/>
    <mergeCell ref="B48:D48"/>
    <mergeCell ref="B33:D33"/>
    <mergeCell ref="A1:D1"/>
    <mergeCell ref="A25:D25"/>
    <mergeCell ref="A16:D16"/>
    <mergeCell ref="B21:D21"/>
    <mergeCell ref="B23:D23"/>
    <mergeCell ref="B22:D22"/>
    <mergeCell ref="A5:D5"/>
    <mergeCell ref="B12:D12"/>
    <mergeCell ref="B14:D14"/>
    <mergeCell ref="B13:D13"/>
    <mergeCell ref="B11:D11"/>
    <mergeCell ref="B20:D20"/>
    <mergeCell ref="B18:D18"/>
    <mergeCell ref="B19:D19"/>
    <mergeCell ref="B7:D7"/>
    <mergeCell ref="B8:D8"/>
    <mergeCell ref="B9:D9"/>
    <mergeCell ref="B10:D10"/>
    <mergeCell ref="B17:D17"/>
    <mergeCell ref="A3:C3"/>
    <mergeCell ref="B6:D6"/>
    <mergeCell ref="B47:D47"/>
    <mergeCell ref="B60:D60"/>
    <mergeCell ref="B64:D64"/>
    <mergeCell ref="B83:D83"/>
    <mergeCell ref="B85:D85"/>
    <mergeCell ref="B84:D84"/>
    <mergeCell ref="A87:D87"/>
    <mergeCell ref="B103:D103"/>
    <mergeCell ref="B82:D82"/>
    <mergeCell ref="A66:D66"/>
    <mergeCell ref="A72:D72"/>
    <mergeCell ref="A77:D77"/>
    <mergeCell ref="B58:D58"/>
    <mergeCell ref="B91:D91"/>
    <mergeCell ref="B54:D54"/>
    <mergeCell ref="B52:D52"/>
    <mergeCell ref="B92:D92"/>
    <mergeCell ref="A100:D100"/>
    <mergeCell ref="A94:D94"/>
    <mergeCell ref="B98:D98"/>
    <mergeCell ref="B96:D96"/>
    <mergeCell ref="B97:D97"/>
    <mergeCell ref="B95:D95"/>
    <mergeCell ref="B106:D106"/>
    <mergeCell ref="B61:D61"/>
    <mergeCell ref="A51:D51"/>
    <mergeCell ref="B59:D59"/>
    <mergeCell ref="A63:D63"/>
    <mergeCell ref="B28:D28"/>
    <mergeCell ref="B29:D29"/>
    <mergeCell ref="B41:D41"/>
    <mergeCell ref="B45:D45"/>
    <mergeCell ref="B35:D35"/>
    <mergeCell ref="B26:D26"/>
    <mergeCell ref="B32:D32"/>
    <mergeCell ref="B118:D118"/>
    <mergeCell ref="B120:D120"/>
    <mergeCell ref="A108:D108"/>
    <mergeCell ref="B110:D110"/>
    <mergeCell ref="B119:D119"/>
    <mergeCell ref="B114:D114"/>
    <mergeCell ref="B117:D117"/>
    <mergeCell ref="B111:D111"/>
    <mergeCell ref="B112:D112"/>
    <mergeCell ref="B113:D113"/>
    <mergeCell ref="B109:D109"/>
    <mergeCell ref="A116:D116"/>
    <mergeCell ref="B104:D104"/>
    <mergeCell ref="B105:D105"/>
    <mergeCell ref="B89:D89"/>
    <mergeCell ref="B90:D90"/>
    <mergeCell ref="B102:D10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A2" sqref="A2:D2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51.71093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46" t="s">
        <v>2</v>
      </c>
      <c r="B2" s="46"/>
      <c r="C2" s="46"/>
      <c r="D2" s="46"/>
    </row>
    <row r="3" spans="1:14" x14ac:dyDescent="0.25">
      <c r="A3" s="3">
        <f>1963+26380.8</f>
        <v>28343.8</v>
      </c>
      <c r="B3" s="34" t="s">
        <v>26</v>
      </c>
      <c r="C3" s="34"/>
      <c r="D3" s="34"/>
    </row>
    <row r="4" spans="1:14" x14ac:dyDescent="0.25">
      <c r="A4" s="3">
        <v>21433.59</v>
      </c>
      <c r="B4" s="71" t="s">
        <v>38</v>
      </c>
      <c r="C4" s="71"/>
      <c r="D4" s="71"/>
    </row>
    <row r="5" spans="1:14" x14ac:dyDescent="0.25">
      <c r="A5" s="3">
        <v>14552.3</v>
      </c>
      <c r="B5" s="34" t="s">
        <v>11</v>
      </c>
      <c r="C5" s="34"/>
      <c r="D5" s="34"/>
    </row>
    <row r="6" spans="1:14" x14ac:dyDescent="0.25">
      <c r="A6" s="3">
        <v>9972.4</v>
      </c>
      <c r="B6" s="44" t="s">
        <v>8</v>
      </c>
      <c r="C6" s="44"/>
      <c r="D6" s="44"/>
    </row>
    <row r="7" spans="1:14" x14ac:dyDescent="0.25">
      <c r="A7" s="3">
        <v>4694.8</v>
      </c>
      <c r="B7" s="44" t="s">
        <v>7</v>
      </c>
      <c r="C7" s="44"/>
      <c r="D7" s="44"/>
    </row>
    <row r="8" spans="1:14" x14ac:dyDescent="0.25">
      <c r="A8" s="8">
        <v>115452.28</v>
      </c>
      <c r="B8" s="44" t="s">
        <v>13</v>
      </c>
      <c r="C8" s="44"/>
      <c r="D8" s="44"/>
      <c r="K8" s="14"/>
      <c r="L8" s="14"/>
      <c r="N8" s="14"/>
    </row>
    <row r="9" spans="1:14" x14ac:dyDescent="0.25">
      <c r="A9" s="8">
        <v>73770.81</v>
      </c>
      <c r="B9" s="44" t="s">
        <v>12</v>
      </c>
      <c r="C9" s="44"/>
      <c r="D9" s="44"/>
      <c r="J9" s="14"/>
      <c r="K9" s="14"/>
      <c r="L9" s="14"/>
      <c r="M9" s="14"/>
    </row>
    <row r="10" spans="1:14" x14ac:dyDescent="0.25">
      <c r="A10" s="8">
        <f>44057.65+16321.73</f>
        <v>60379.380000000005</v>
      </c>
      <c r="B10" s="44" t="s">
        <v>14</v>
      </c>
      <c r="C10" s="44"/>
      <c r="D10" s="44"/>
      <c r="K10" s="14"/>
      <c r="L10" s="14"/>
      <c r="M10" s="14"/>
    </row>
    <row r="11" spans="1:14" x14ac:dyDescent="0.25">
      <c r="A11" s="7">
        <f>SUM(A3:A10)</f>
        <v>328599.36</v>
      </c>
      <c r="B11" s="59" t="s">
        <v>3</v>
      </c>
      <c r="C11" s="59"/>
      <c r="D11" s="59"/>
    </row>
    <row r="16" spans="1:14" x14ac:dyDescent="0.25">
      <c r="G16" s="15"/>
      <c r="H16" s="15"/>
    </row>
    <row r="17" spans="9:11" x14ac:dyDescent="0.25">
      <c r="I17" s="16"/>
      <c r="J17" s="16"/>
      <c r="K17" s="16"/>
    </row>
    <row r="18" spans="9:11" x14ac:dyDescent="0.25">
      <c r="I18" s="16"/>
      <c r="J18" s="16"/>
      <c r="K18" s="16"/>
    </row>
    <row r="19" spans="9:11" x14ac:dyDescent="0.25">
      <c r="I19" s="16"/>
      <c r="J19" s="16"/>
      <c r="K19" s="16"/>
    </row>
    <row r="20" spans="9:11" x14ac:dyDescent="0.25">
      <c r="I20" s="16"/>
      <c r="J20" s="16"/>
      <c r="K20" s="16"/>
    </row>
    <row r="21" spans="9:11" x14ac:dyDescent="0.25">
      <c r="I21" s="16"/>
      <c r="J21" s="16"/>
      <c r="K21" s="16"/>
    </row>
    <row r="22" spans="9:11" x14ac:dyDescent="0.25">
      <c r="I22" s="16"/>
      <c r="J22" s="16"/>
      <c r="K22" s="16"/>
    </row>
    <row r="23" spans="9:11" x14ac:dyDescent="0.25">
      <c r="I23" s="16"/>
      <c r="J23" s="16"/>
      <c r="K23" s="16"/>
    </row>
    <row r="24" spans="9:11" x14ac:dyDescent="0.25">
      <c r="I24" s="16"/>
      <c r="J24" s="16"/>
      <c r="K24" s="16"/>
    </row>
    <row r="25" spans="9:11" x14ac:dyDescent="0.25">
      <c r="I25" s="16"/>
      <c r="J25" s="16"/>
      <c r="K25" s="16"/>
    </row>
  </sheetData>
  <mergeCells count="10">
    <mergeCell ref="B11:D11"/>
    <mergeCell ref="A2:D2"/>
    <mergeCell ref="B6:D6"/>
    <mergeCell ref="B7:D7"/>
    <mergeCell ref="B8:D8"/>
    <mergeCell ref="B9:D9"/>
    <mergeCell ref="B10:D10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Дарья</cp:lastModifiedBy>
  <dcterms:created xsi:type="dcterms:W3CDTF">2018-02-28T19:38:51Z</dcterms:created>
  <dcterms:modified xsi:type="dcterms:W3CDTF">2019-10-21T09:11:00Z</dcterms:modified>
</cp:coreProperties>
</file>