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X64\public\Фонд\Отдел фандрайзинга\Фин. отчеты\2019\сайт\сентябрь\"/>
    </mc:Choice>
  </mc:AlternateContent>
  <bookViews>
    <workbookView xWindow="0" yWindow="0" windowWidth="20490" windowHeight="7050"/>
  </bookViews>
  <sheets>
    <sheet name="Работа проектов и служб" sheetId="1" r:id="rId1"/>
    <sheet name="Организация чудес" sheetId="4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29" i="1" l="1"/>
  <c r="A111" i="1"/>
  <c r="A105" i="1"/>
  <c r="A6" i="4" l="1"/>
  <c r="A8" i="4"/>
  <c r="A4" i="4"/>
  <c r="A5" i="4"/>
  <c r="A115" i="1"/>
  <c r="A116" i="1"/>
  <c r="A62" i="1"/>
  <c r="A63" i="1"/>
  <c r="A38" i="1" l="1"/>
  <c r="A32" i="1" l="1"/>
  <c r="A43" i="1"/>
  <c r="A35" i="1"/>
  <c r="A22" i="1"/>
  <c r="A21" i="1"/>
  <c r="A58" i="1" l="1"/>
  <c r="A11" i="1" l="1"/>
  <c r="A9" i="1"/>
  <c r="A18" i="1" l="1"/>
  <c r="A80" i="1"/>
  <c r="A12" i="4"/>
  <c r="A106" i="1"/>
  <c r="A136" i="1"/>
  <c r="A130" i="1"/>
  <c r="A120" i="1"/>
  <c r="A112" i="1"/>
  <c r="A96" i="1"/>
  <c r="A86" i="1"/>
  <c r="A71" i="1"/>
  <c r="A28" i="1"/>
  <c r="D3" i="1" l="1"/>
</calcChain>
</file>

<file path=xl/sharedStrings.xml><?xml version="1.0" encoding="utf-8"?>
<sst xmlns="http://schemas.openxmlformats.org/spreadsheetml/2006/main" count="134" uniqueCount="89">
  <si>
    <t>проект "Больничные мамы"</t>
  </si>
  <si>
    <t>Итого по проекту</t>
  </si>
  <si>
    <t>общие расходы</t>
  </si>
  <si>
    <t>итого расходов</t>
  </si>
  <si>
    <t>проект "Рядом с мамой"</t>
  </si>
  <si>
    <t>проект "Донорство ума"</t>
  </si>
  <si>
    <t>проект "В домике"</t>
  </si>
  <si>
    <t>услуги операторов связи: работа горячей линии, доступ в интернет в офисе</t>
  </si>
  <si>
    <t>коммунальные платежи за офис</t>
  </si>
  <si>
    <t>проект "Стань Дедом Морозом!"</t>
  </si>
  <si>
    <t>проект "Вернуть будущее"</t>
  </si>
  <si>
    <t>банковское обслуживание</t>
  </si>
  <si>
    <t xml:space="preserve">бухгалтерское обслуживание </t>
  </si>
  <si>
    <t xml:space="preserve">управление фондом </t>
  </si>
  <si>
    <t>страховые взносы и НДФЛ</t>
  </si>
  <si>
    <t>расходы на содержание проекта (з/п координатора)</t>
  </si>
  <si>
    <t>расходы на содержание проекта (пропаганда и финансирование чудес)</t>
  </si>
  <si>
    <t>проект "Больше жизни"</t>
  </si>
  <si>
    <t>Служба качества жизни (СКЖ)</t>
  </si>
  <si>
    <t>Служба проката</t>
  </si>
  <si>
    <t>Служба сохранения семей</t>
  </si>
  <si>
    <t>Служба заботы</t>
  </si>
  <si>
    <t>расходы на содержание проекта (з/п координатора) - финансируется за счет АНО "Сами"</t>
  </si>
  <si>
    <t>оплата услуг сиделок, сопровождающих детей в стационарах</t>
  </si>
  <si>
    <t>средства гигиены, детское питание и медикаменты для подопечных проекта</t>
  </si>
  <si>
    <t>продукты для подопечных проекта</t>
  </si>
  <si>
    <t>транспортные расходы (з/п водителя, ТО, ГСМ, такси)</t>
  </si>
  <si>
    <t>проект "Скорая чудес"</t>
  </si>
  <si>
    <t>оплата услуг специалистов службы (координатор семей, психологи, юрист, соц.работник) - средства
Фонда президентских грантов</t>
  </si>
  <si>
    <t>доставка биообразцов потенциальных доноров на HLA-типирование в г. Казань и в г. Москва</t>
  </si>
  <si>
    <t>оплата услуг сиделок, сопровождающих детей с неизлечимыми заболеваниями на дому</t>
  </si>
  <si>
    <t>расходы на ГСМ</t>
  </si>
  <si>
    <t>оплата спутникого телевидения в отделении паллиативной помощи в ГБУЗ ПК ДКБ №13</t>
  </si>
  <si>
    <t>канцелярия, вода, офисная орг.техника и ее обслуживание (в т.ч. ПО)</t>
  </si>
  <si>
    <t>аренда квартир для подопечных проекта</t>
  </si>
  <si>
    <t>оснащение квартир для подопечных бытовой техникой и покупка хозтоваров для проживания</t>
  </si>
  <si>
    <t>услуги стоматолога для воспитанников ЦПД г.Перми</t>
  </si>
  <si>
    <t>забор и доставка биобразцов пациентов детского онкоцентра для обследования</t>
  </si>
  <si>
    <t>лекарственный препарат для подопечного Даниэля Гамова</t>
  </si>
  <si>
    <t>мебель и бытовые принадлежности для подопечных проекта</t>
  </si>
  <si>
    <t>расходы на содержание проекта (координация волонтеров)</t>
  </si>
  <si>
    <t>расходы на содержание проекта (з/п кураторов)</t>
  </si>
  <si>
    <t>проведение семинара "Забота с уважением" для сотрудников ДДИ п.Рудничный и г.Оса</t>
  </si>
  <si>
    <t>выезды логопеда и специалиста ЛФК в ДДИ п.Рудничный</t>
  </si>
  <si>
    <t>обучение подопечной проекта Кристины Карелиной</t>
  </si>
  <si>
    <t>командировка координаторов в г.Оренбург на конференцию по помощи людям с ментальными особенностями</t>
  </si>
  <si>
    <t>покупка ПО "Консультант Плюс"</t>
  </si>
  <si>
    <t>услуги лаборантов на выездной акции на Пермском международном марафоне</t>
  </si>
  <si>
    <t>кампания по продвижению в интернете</t>
  </si>
  <si>
    <t>пробирки для забора биообразцов потенциальных доноров</t>
  </si>
  <si>
    <t>подготовка акции "Цветы жизни" (печать полиграфии - благодарности, открытки)</t>
  </si>
  <si>
    <t>обследование для подопечного Бобохона Саидова</t>
  </si>
  <si>
    <t>функциональный корсет для подопечной Евы Вихаревой</t>
  </si>
  <si>
    <t>обучение врачей детского онкоцентра</t>
  </si>
  <si>
    <t>авиабилеты из г.Москва в г.Пермь для проведения операции для подопечной Вики Кокшаровой и ее сопровождающей мамы</t>
  </si>
  <si>
    <t>проживание в больнице для подопечной Маши Ивановой и ее сопровождающей мамы</t>
  </si>
  <si>
    <t>ж/д билеты в г.Москва из г.Пермь для обследования для подопечной Насти Красильниковой и ее сопровождающей мамы</t>
  </si>
  <si>
    <t>трубки для подопечной Дианы Бобылевой</t>
  </si>
  <si>
    <t>салфетки, зонды, шприцы питательные для подопечной Даши Вахрушевой</t>
  </si>
  <si>
    <t>услуги транспортных компаний по доставке оборудования</t>
  </si>
  <si>
    <t>поездка координаторов на конференцию "Благотворительность против рака" (г.Москва)</t>
  </si>
  <si>
    <t>шприцы для подопечного Саши Лабутина</t>
  </si>
  <si>
    <t>зонды аспирационные для подопечного Антона Воробьева</t>
  </si>
  <si>
    <t>генетический анализ для подопечного Арсения Дубовцева</t>
  </si>
  <si>
    <t>гастростомическая трубка, набор для установки и спец.питание для подопечного Егора Ильина</t>
  </si>
  <si>
    <t>стулья для купания для подопечных Полины Барковской и Димы Корякина</t>
  </si>
  <si>
    <t>стул для купания, салфетки для подопечной Жени Мальцевой</t>
  </si>
  <si>
    <t>обследование в мед.центре г.Москвы для подопечной Полины Галиевой</t>
  </si>
  <si>
    <t>гастростомическая трубка для подопечного Артема Онучина</t>
  </si>
  <si>
    <t>зонды для подопечной Ксюши Чугаевой</t>
  </si>
  <si>
    <t>фильтры для подопечного Левы Ташкинова</t>
  </si>
  <si>
    <t>салфетки для подопечной Маши Цыбульской</t>
  </si>
  <si>
    <t>командировка координатора на конференцию по паллиативной помощи московского детского хосписа "Дом с маяком"</t>
  </si>
  <si>
    <t>печать полиграфической продукции</t>
  </si>
  <si>
    <t>организация обучающего семинара по паллиативной помощи детям</t>
  </si>
  <si>
    <t>организация мастер-класса для подопечных СКЖ</t>
  </si>
  <si>
    <t>расходы на ГСМ для поездок СКЖ по г.Перми и в территории края</t>
  </si>
  <si>
    <t>размещение вакансии врача на сервисе Зарплата.ру</t>
  </si>
  <si>
    <t>расходы на переезд Службы качества жизни</t>
  </si>
  <si>
    <t>услуги горячей линии</t>
  </si>
  <si>
    <t>расходы на поездки к подопечным, проживающим в территориях края</t>
  </si>
  <si>
    <t>услуги сурдопереводчиков для глухонемой семьи</t>
  </si>
  <si>
    <t>возмещение транспортных расходов в рамках проведения семинара</t>
  </si>
  <si>
    <t>пошив формы для воспитанников учреждений Пермского края - участников Спартакиады</t>
  </si>
  <si>
    <t>обновление материально-технической базы в ЦПД г.Перми</t>
  </si>
  <si>
    <t>транспортные расходы на поездку волонтёров в ДДИ п.Рудничный</t>
  </si>
  <si>
    <t>Потрачено в сентябре на помощь подопечным фонда "Дедморозим"</t>
  </si>
  <si>
    <t>Расходы благотворительного фонда "Дедморозим" // сентябрь 2019</t>
  </si>
  <si>
    <t>командировки сотрудников на конференцию "Благотворительность против рака" (г.Москва)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</si>
</sst>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 applyFill="1" applyBorder="1"/>
    <xf numFmtId="2" fontId="0" fillId="4" borderId="1" xfId="0" applyNumberFormat="1" applyFill="1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2" fontId="1" fillId="4" borderId="1" xfId="0" applyNumberFormat="1" applyFont="1" applyFill="1" applyBorder="1" applyAlignment="1">
      <alignment vertical="center"/>
    </xf>
    <xf numFmtId="2" fontId="1" fillId="4" borderId="1" xfId="0" applyNumberFormat="1" applyFont="1" applyFill="1" applyBorder="1"/>
    <xf numFmtId="2" fontId="0" fillId="6" borderId="1" xfId="0" applyNumberFormat="1" applyFill="1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Fill="1" applyBorder="1"/>
    <xf numFmtId="2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0" fillId="0" borderId="0" xfId="0" applyAlignment="1"/>
    <xf numFmtId="0" fontId="0" fillId="0" borderId="0" xfId="0" applyAlignment="1">
      <alignment wrapText="1"/>
    </xf>
    <xf numFmtId="2" fontId="0" fillId="0" borderId="0" xfId="0" applyNumberFormat="1"/>
    <xf numFmtId="0" fontId="0" fillId="0" borderId="0" xfId="0" applyFill="1"/>
    <xf numFmtId="2" fontId="0" fillId="4" borderId="1" xfId="0" applyNumberFormat="1" applyFill="1" applyBorder="1" applyAlignment="1">
      <alignment vertical="center"/>
    </xf>
    <xf numFmtId="0" fontId="0" fillId="5" borderId="2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2" fontId="0" fillId="0" borderId="0" xfId="0" applyNumberFormat="1" applyBorder="1"/>
    <xf numFmtId="2" fontId="4" fillId="4" borderId="1" xfId="0" applyNumberFormat="1" applyFont="1" applyFill="1" applyBorder="1" applyAlignment="1">
      <alignment vertical="center"/>
    </xf>
    <xf numFmtId="2" fontId="4" fillId="4" borderId="1" xfId="0" applyNumberFormat="1" applyFont="1" applyFill="1" applyBorder="1"/>
    <xf numFmtId="164" fontId="3" fillId="2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 wrapText="1"/>
    </xf>
    <xf numFmtId="2" fontId="0" fillId="0" borderId="0" xfId="0" applyNumberFormat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2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5" borderId="1" xfId="0" applyFill="1" applyBorder="1" applyAlignment="1">
      <alignment horizontal="left" wrapText="1"/>
    </xf>
    <xf numFmtId="0" fontId="1" fillId="4" borderId="2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left" wrapText="1"/>
    </xf>
    <xf numFmtId="0" fontId="1" fillId="4" borderId="3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1" fillId="4" borderId="1" xfId="0" applyFont="1" applyFill="1" applyBorder="1" applyAlignment="1">
      <alignment horizontal="left" wrapText="1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6" borderId="2" xfId="0" applyFill="1" applyBorder="1" applyAlignment="1">
      <alignment horizontal="center" wrapText="1"/>
    </xf>
    <xf numFmtId="0" fontId="0" fillId="6" borderId="4" xfId="0" applyFill="1" applyBorder="1" applyAlignment="1">
      <alignment horizontal="center" wrapText="1"/>
    </xf>
    <xf numFmtId="0" fontId="0" fillId="6" borderId="3" xfId="0" applyFill="1" applyBorder="1" applyAlignment="1">
      <alignment horizontal="center" wrapText="1"/>
    </xf>
    <xf numFmtId="0" fontId="0" fillId="5" borderId="2" xfId="0" applyFill="1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3" xfId="0" applyFill="1" applyBorder="1" applyAlignment="1">
      <alignment horizontal="left" wrapText="1"/>
    </xf>
    <xf numFmtId="0" fontId="2" fillId="2" borderId="0" xfId="0" applyFont="1" applyFill="1" applyAlignment="1">
      <alignment horizontal="center"/>
    </xf>
    <xf numFmtId="0" fontId="1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5" borderId="1" xfId="0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6"/>
  <sheetViews>
    <sheetView tabSelected="1" workbookViewId="0">
      <selection sqref="A1:D1"/>
    </sheetView>
  </sheetViews>
  <sheetFormatPr defaultColWidth="8.85546875" defaultRowHeight="15" x14ac:dyDescent="0.25"/>
  <cols>
    <col min="1" max="1" width="13.7109375" style="16" customWidth="1"/>
    <col min="2" max="2" width="23.7109375" customWidth="1"/>
    <col min="3" max="3" width="35.28515625" customWidth="1"/>
    <col min="4" max="4" width="26" customWidth="1"/>
    <col min="6" max="6" width="18.85546875" customWidth="1"/>
    <col min="8" max="8" width="18.85546875" customWidth="1"/>
  </cols>
  <sheetData>
    <row r="1" spans="1:41" ht="15.75" x14ac:dyDescent="0.25">
      <c r="A1" s="65" t="s">
        <v>87</v>
      </c>
      <c r="B1" s="65"/>
      <c r="C1" s="65"/>
      <c r="D1" s="65"/>
    </row>
    <row r="2" spans="1:41" x14ac:dyDescent="0.25">
      <c r="A2" s="28"/>
      <c r="B2" s="1"/>
      <c r="C2" s="1"/>
      <c r="D2" s="1"/>
    </row>
    <row r="3" spans="1:41" x14ac:dyDescent="0.25">
      <c r="A3" s="67" t="s">
        <v>86</v>
      </c>
      <c r="B3" s="67"/>
      <c r="C3" s="67"/>
      <c r="D3" s="25">
        <f>A18+A28+A58+A71+A80+A86+A96+A106+A112+A120+A130+A136+'Организация чудес'!A12</f>
        <v>2750964.3282509577</v>
      </c>
    </row>
    <row r="4" spans="1:41" x14ac:dyDescent="0.25">
      <c r="C4" s="1"/>
      <c r="D4" s="1"/>
    </row>
    <row r="5" spans="1:41" x14ac:dyDescent="0.25">
      <c r="A5" s="53" t="s">
        <v>10</v>
      </c>
      <c r="B5" s="53"/>
      <c r="C5" s="53"/>
      <c r="D5" s="53"/>
    </row>
    <row r="6" spans="1:41" ht="15" customHeight="1" x14ac:dyDescent="0.25">
      <c r="A6" s="3">
        <v>194551.76</v>
      </c>
      <c r="B6" s="29" t="s">
        <v>42</v>
      </c>
      <c r="C6" s="30"/>
      <c r="D6" s="31"/>
    </row>
    <row r="7" spans="1:41" x14ac:dyDescent="0.25">
      <c r="A7" s="18">
        <v>97983.8</v>
      </c>
      <c r="B7" s="54" t="s">
        <v>46</v>
      </c>
      <c r="C7" s="55"/>
      <c r="D7" s="56"/>
    </row>
    <row r="8" spans="1:41" ht="30" customHeight="1" x14ac:dyDescent="0.25">
      <c r="A8" s="18">
        <v>39302.03</v>
      </c>
      <c r="B8" s="29" t="s">
        <v>45</v>
      </c>
      <c r="C8" s="30"/>
      <c r="D8" s="31"/>
    </row>
    <row r="9" spans="1:41" ht="15" customHeight="1" x14ac:dyDescent="0.25">
      <c r="A9" s="3">
        <f>37000</f>
        <v>37000</v>
      </c>
      <c r="B9" s="29" t="s">
        <v>34</v>
      </c>
      <c r="C9" s="30"/>
      <c r="D9" s="31"/>
    </row>
    <row r="10" spans="1:41" x14ac:dyDescent="0.25">
      <c r="A10" s="18">
        <v>31755</v>
      </c>
      <c r="B10" s="54" t="s">
        <v>44</v>
      </c>
      <c r="C10" s="55"/>
      <c r="D10" s="56"/>
    </row>
    <row r="11" spans="1:41" ht="31.5" customHeight="1" x14ac:dyDescent="0.25">
      <c r="A11" s="18">
        <f>28975.75</f>
        <v>28975.75</v>
      </c>
      <c r="B11" s="68" t="s">
        <v>35</v>
      </c>
      <c r="C11" s="57"/>
      <c r="D11" s="58"/>
    </row>
    <row r="12" spans="1:41" x14ac:dyDescent="0.25">
      <c r="A12" s="18">
        <v>27334.25</v>
      </c>
      <c r="B12" s="54" t="s">
        <v>43</v>
      </c>
      <c r="C12" s="55"/>
      <c r="D12" s="56"/>
    </row>
    <row r="13" spans="1:41" x14ac:dyDescent="0.25">
      <c r="A13" s="18">
        <v>5338.02</v>
      </c>
      <c r="B13" s="54" t="s">
        <v>31</v>
      </c>
      <c r="C13" s="55"/>
      <c r="D13" s="56"/>
    </row>
    <row r="14" spans="1:41" x14ac:dyDescent="0.25">
      <c r="A14" s="8">
        <v>34702.949999999997</v>
      </c>
      <c r="B14" s="41" t="s">
        <v>15</v>
      </c>
      <c r="C14" s="41"/>
      <c r="D14" s="41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</row>
    <row r="15" spans="1:41" x14ac:dyDescent="0.25">
      <c r="A15" s="8">
        <v>63103.360000000001</v>
      </c>
      <c r="B15" s="41" t="s">
        <v>41</v>
      </c>
      <c r="C15" s="41"/>
      <c r="D15" s="41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</row>
    <row r="16" spans="1:41" x14ac:dyDescent="0.25">
      <c r="A16" s="8">
        <v>17431.189999999999</v>
      </c>
      <c r="B16" s="41" t="s">
        <v>16</v>
      </c>
      <c r="C16" s="41"/>
      <c r="D16" s="41"/>
      <c r="H16" s="17"/>
      <c r="I16" s="12"/>
      <c r="J16" s="13"/>
      <c r="K16" s="13"/>
      <c r="L16" s="13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</row>
    <row r="17" spans="1:41" x14ac:dyDescent="0.25">
      <c r="A17" s="8">
        <v>49827.37</v>
      </c>
      <c r="B17" s="48" t="s">
        <v>14</v>
      </c>
      <c r="C17" s="48"/>
      <c r="D17" s="48"/>
      <c r="H17" s="17"/>
      <c r="I17" s="12"/>
      <c r="J17" s="13"/>
      <c r="K17" s="13"/>
      <c r="L17" s="13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</row>
    <row r="18" spans="1:41" x14ac:dyDescent="0.25">
      <c r="A18" s="6">
        <f>SUM(A6:A17)</f>
        <v>627305.48</v>
      </c>
      <c r="B18" s="49" t="s">
        <v>1</v>
      </c>
      <c r="C18" s="49"/>
      <c r="D18" s="49"/>
      <c r="H18" s="17"/>
      <c r="I18" s="12"/>
      <c r="J18" s="13"/>
      <c r="K18" s="13"/>
      <c r="L18" s="13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</row>
    <row r="19" spans="1:41" x14ac:dyDescent="0.25">
      <c r="H19" s="17"/>
      <c r="I19" s="12"/>
      <c r="J19" s="13"/>
      <c r="K19" s="13"/>
      <c r="L19" s="13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</row>
    <row r="20" spans="1:41" x14ac:dyDescent="0.25">
      <c r="A20" s="53" t="s">
        <v>5</v>
      </c>
      <c r="B20" s="53"/>
      <c r="C20" s="53"/>
      <c r="D20" s="53"/>
      <c r="H20" s="17"/>
      <c r="I20" s="12"/>
      <c r="J20" s="13"/>
      <c r="K20" s="13"/>
      <c r="L20" s="13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</row>
    <row r="21" spans="1:41" x14ac:dyDescent="0.25">
      <c r="A21" s="3">
        <f>16453.92</f>
        <v>16453.919999999998</v>
      </c>
      <c r="B21" s="32" t="s">
        <v>29</v>
      </c>
      <c r="C21" s="33"/>
      <c r="D21" s="34"/>
      <c r="H21" s="17"/>
      <c r="I21" s="12"/>
      <c r="J21" s="13"/>
      <c r="K21" s="13"/>
      <c r="L21" s="13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</row>
    <row r="22" spans="1:41" x14ac:dyDescent="0.25">
      <c r="A22" s="3">
        <f>10000</f>
        <v>10000</v>
      </c>
      <c r="B22" s="32" t="s">
        <v>48</v>
      </c>
      <c r="C22" s="33"/>
      <c r="D22" s="34"/>
      <c r="H22" s="17"/>
      <c r="I22" s="12"/>
      <c r="J22" s="13"/>
      <c r="K22" s="13"/>
      <c r="L22" s="13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</row>
    <row r="23" spans="1:41" x14ac:dyDescent="0.25">
      <c r="A23" s="3">
        <v>5500</v>
      </c>
      <c r="B23" s="32" t="s">
        <v>47</v>
      </c>
      <c r="C23" s="33"/>
      <c r="D23" s="34"/>
      <c r="H23" s="17"/>
      <c r="I23" s="12"/>
      <c r="J23" s="13"/>
      <c r="K23" s="13"/>
      <c r="L23" s="13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</row>
    <row r="24" spans="1:41" x14ac:dyDescent="0.25">
      <c r="A24" s="3">
        <v>3250</v>
      </c>
      <c r="B24" s="32" t="s">
        <v>49</v>
      </c>
      <c r="C24" s="33"/>
      <c r="D24" s="34"/>
      <c r="H24" s="17"/>
      <c r="I24" s="12"/>
      <c r="J24" s="13"/>
      <c r="K24" s="13"/>
      <c r="L24" s="13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</row>
    <row r="25" spans="1:41" x14ac:dyDescent="0.25">
      <c r="A25" s="8">
        <v>36883.369999999995</v>
      </c>
      <c r="B25" s="41" t="s">
        <v>15</v>
      </c>
      <c r="C25" s="41"/>
      <c r="D25" s="41"/>
      <c r="H25" s="17"/>
      <c r="I25" s="12"/>
      <c r="J25" s="13"/>
      <c r="K25" s="13"/>
      <c r="L25" s="13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</row>
    <row r="26" spans="1:41" x14ac:dyDescent="0.25">
      <c r="A26" s="8">
        <v>17431.118999999999</v>
      </c>
      <c r="B26" s="41" t="s">
        <v>16</v>
      </c>
      <c r="C26" s="41"/>
      <c r="D26" s="41"/>
      <c r="H26" s="17"/>
      <c r="I26" s="12"/>
      <c r="J26" s="13"/>
      <c r="K26" s="13"/>
      <c r="L26" s="13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</row>
    <row r="27" spans="1:41" x14ac:dyDescent="0.25">
      <c r="A27" s="8">
        <v>15422.78</v>
      </c>
      <c r="B27" s="48" t="s">
        <v>14</v>
      </c>
      <c r="C27" s="48"/>
      <c r="D27" s="48"/>
      <c r="H27" s="17"/>
      <c r="I27" s="12"/>
      <c r="J27" s="13"/>
      <c r="K27" s="13"/>
      <c r="L27" s="13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</row>
    <row r="28" spans="1:41" x14ac:dyDescent="0.25">
      <c r="A28" s="7">
        <f>SUM(A21:A27)</f>
        <v>104941.18899999998</v>
      </c>
      <c r="B28" s="66" t="s">
        <v>1</v>
      </c>
      <c r="C28" s="66"/>
      <c r="D28" s="66"/>
      <c r="H28" s="17"/>
      <c r="I28" s="12"/>
      <c r="J28" s="13"/>
      <c r="K28" s="13"/>
      <c r="L28" s="13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</row>
    <row r="29" spans="1:41" x14ac:dyDescent="0.25">
      <c r="H29" s="17"/>
      <c r="I29" s="12"/>
      <c r="J29" s="13"/>
      <c r="K29" s="13"/>
      <c r="L29" s="13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</row>
    <row r="30" spans="1:41" x14ac:dyDescent="0.25">
      <c r="A30" s="53" t="s">
        <v>27</v>
      </c>
      <c r="B30" s="53"/>
      <c r="C30" s="53"/>
      <c r="D30" s="53"/>
      <c r="F30" s="9"/>
      <c r="G30" s="9"/>
      <c r="H30" s="11"/>
      <c r="I30" s="11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</row>
    <row r="31" spans="1:41" ht="30" customHeight="1" x14ac:dyDescent="0.25">
      <c r="A31" s="23">
        <v>92848.71</v>
      </c>
      <c r="B31" s="38" t="s">
        <v>64</v>
      </c>
      <c r="C31" s="39"/>
      <c r="D31" s="40"/>
      <c r="F31" s="9"/>
      <c r="G31" s="9"/>
    </row>
    <row r="32" spans="1:41" x14ac:dyDescent="0.25">
      <c r="A32" s="24">
        <f>51010</f>
        <v>51010</v>
      </c>
      <c r="B32" s="38" t="s">
        <v>52</v>
      </c>
      <c r="C32" s="39"/>
      <c r="D32" s="40"/>
      <c r="F32" s="9"/>
      <c r="G32" s="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</row>
    <row r="33" spans="1:41" x14ac:dyDescent="0.25">
      <c r="A33" s="23">
        <v>47000</v>
      </c>
      <c r="B33" s="38" t="s">
        <v>63</v>
      </c>
      <c r="C33" s="39"/>
      <c r="D33" s="40"/>
      <c r="F33" s="9"/>
      <c r="G33" s="9"/>
      <c r="H33" s="11"/>
      <c r="I33" s="11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</row>
    <row r="34" spans="1:41" x14ac:dyDescent="0.25">
      <c r="A34" s="23">
        <v>30992</v>
      </c>
      <c r="B34" s="35" t="s">
        <v>53</v>
      </c>
      <c r="C34" s="36"/>
      <c r="D34" s="37"/>
      <c r="F34" s="9"/>
      <c r="G34" s="9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</row>
    <row r="35" spans="1:41" x14ac:dyDescent="0.25">
      <c r="A35" s="24">
        <f>30800</f>
        <v>30800</v>
      </c>
      <c r="B35" s="38" t="s">
        <v>50</v>
      </c>
      <c r="C35" s="39"/>
      <c r="D35" s="40"/>
      <c r="F35" s="22"/>
      <c r="G35" s="9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</row>
    <row r="36" spans="1:41" x14ac:dyDescent="0.25">
      <c r="A36" s="23">
        <v>30000</v>
      </c>
      <c r="B36" s="35" t="s">
        <v>65</v>
      </c>
      <c r="C36" s="36"/>
      <c r="D36" s="37"/>
      <c r="F36" s="9"/>
      <c r="G36" s="9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</row>
    <row r="37" spans="1:41" x14ac:dyDescent="0.25">
      <c r="A37" s="23">
        <v>20410</v>
      </c>
      <c r="B37" s="35" t="s">
        <v>60</v>
      </c>
      <c r="C37" s="36"/>
      <c r="D37" s="37"/>
      <c r="F37" s="9"/>
      <c r="G37" s="9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</row>
    <row r="38" spans="1:41" ht="30" customHeight="1" x14ac:dyDescent="0.25">
      <c r="A38" s="23">
        <f>17463</f>
        <v>17463</v>
      </c>
      <c r="B38" s="35" t="s">
        <v>54</v>
      </c>
      <c r="C38" s="36"/>
      <c r="D38" s="37"/>
      <c r="F38" s="9"/>
      <c r="G38" s="9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</row>
    <row r="39" spans="1:41" x14ac:dyDescent="0.25">
      <c r="A39" s="23">
        <v>16058.9</v>
      </c>
      <c r="B39" s="38" t="s">
        <v>58</v>
      </c>
      <c r="C39" s="39"/>
      <c r="D39" s="40"/>
      <c r="F39" s="9"/>
      <c r="G39" s="9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</row>
    <row r="40" spans="1:41" ht="15" customHeight="1" x14ac:dyDescent="0.25">
      <c r="A40" s="24">
        <v>16008</v>
      </c>
      <c r="B40" s="38" t="s">
        <v>66</v>
      </c>
      <c r="C40" s="39"/>
      <c r="D40" s="40"/>
      <c r="F40" s="9"/>
      <c r="G40" s="9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</row>
    <row r="41" spans="1:41" x14ac:dyDescent="0.25">
      <c r="A41" s="24">
        <v>14980</v>
      </c>
      <c r="B41" s="38" t="s">
        <v>51</v>
      </c>
      <c r="C41" s="39"/>
      <c r="D41" s="40"/>
      <c r="F41" s="9"/>
      <c r="G41" s="9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</row>
    <row r="42" spans="1:41" ht="30.75" customHeight="1" x14ac:dyDescent="0.25">
      <c r="A42" s="23">
        <v>13468.8</v>
      </c>
      <c r="B42" s="35" t="s">
        <v>56</v>
      </c>
      <c r="C42" s="36"/>
      <c r="D42" s="37"/>
      <c r="F42" s="9"/>
      <c r="G42" s="9"/>
    </row>
    <row r="43" spans="1:41" ht="15.95" customHeight="1" x14ac:dyDescent="0.25">
      <c r="A43" s="23">
        <f>13187.64</f>
        <v>13187.64</v>
      </c>
      <c r="B43" s="38" t="s">
        <v>37</v>
      </c>
      <c r="C43" s="39"/>
      <c r="D43" s="40"/>
      <c r="F43" s="9"/>
      <c r="G43" s="9"/>
    </row>
    <row r="44" spans="1:41" x14ac:dyDescent="0.25">
      <c r="A44" s="24">
        <v>12630</v>
      </c>
      <c r="B44" s="38" t="s">
        <v>38</v>
      </c>
      <c r="C44" s="39"/>
      <c r="D44" s="40"/>
      <c r="F44" s="9"/>
      <c r="G44" s="9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</row>
    <row r="45" spans="1:41" x14ac:dyDescent="0.25">
      <c r="A45" s="23">
        <v>11718</v>
      </c>
      <c r="B45" s="38" t="s">
        <v>61</v>
      </c>
      <c r="C45" s="39"/>
      <c r="D45" s="40"/>
      <c r="F45" s="9"/>
      <c r="G45" s="9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</row>
    <row r="46" spans="1:41" x14ac:dyDescent="0.25">
      <c r="A46" s="24">
        <v>11041.6</v>
      </c>
      <c r="B46" s="38" t="s">
        <v>70</v>
      </c>
      <c r="C46" s="39"/>
      <c r="D46" s="40"/>
      <c r="F46" s="9"/>
      <c r="G46" s="9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</row>
    <row r="47" spans="1:41" x14ac:dyDescent="0.25">
      <c r="A47" s="23">
        <v>10800</v>
      </c>
      <c r="B47" s="35" t="s">
        <v>62</v>
      </c>
      <c r="C47" s="36"/>
      <c r="D47" s="37"/>
      <c r="F47" s="9"/>
      <c r="G47" s="9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</row>
    <row r="48" spans="1:41" x14ac:dyDescent="0.25">
      <c r="A48" s="23">
        <v>8800</v>
      </c>
      <c r="B48" s="38" t="s">
        <v>55</v>
      </c>
      <c r="C48" s="39"/>
      <c r="D48" s="40"/>
      <c r="F48" s="22"/>
      <c r="G48" s="9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</row>
    <row r="49" spans="1:41" x14ac:dyDescent="0.25">
      <c r="A49" s="23">
        <v>6600</v>
      </c>
      <c r="B49" s="38" t="s">
        <v>67</v>
      </c>
      <c r="C49" s="39"/>
      <c r="D49" s="40"/>
      <c r="F49" s="22"/>
      <c r="G49" s="9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</row>
    <row r="50" spans="1:41" x14ac:dyDescent="0.25">
      <c r="A50" s="23">
        <v>5592</v>
      </c>
      <c r="B50" s="38" t="s">
        <v>68</v>
      </c>
      <c r="C50" s="39"/>
      <c r="D50" s="40"/>
      <c r="F50" s="22"/>
      <c r="G50" s="9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</row>
    <row r="51" spans="1:41" x14ac:dyDescent="0.25">
      <c r="A51" s="23">
        <v>4700</v>
      </c>
      <c r="B51" s="38" t="s">
        <v>69</v>
      </c>
      <c r="C51" s="39"/>
      <c r="D51" s="40"/>
      <c r="F51" s="22"/>
      <c r="G51" s="9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</row>
    <row r="52" spans="1:41" x14ac:dyDescent="0.25">
      <c r="A52" s="23">
        <v>2000</v>
      </c>
      <c r="B52" s="35" t="s">
        <v>57</v>
      </c>
      <c r="C52" s="36"/>
      <c r="D52" s="37"/>
      <c r="F52" s="9"/>
      <c r="G52" s="9"/>
      <c r="H52" s="11"/>
      <c r="I52" s="11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</row>
    <row r="53" spans="1:41" x14ac:dyDescent="0.25">
      <c r="A53" s="24">
        <v>1802.28</v>
      </c>
      <c r="B53" s="38" t="s">
        <v>59</v>
      </c>
      <c r="C53" s="39"/>
      <c r="D53" s="40"/>
      <c r="F53" s="9"/>
      <c r="G53" s="9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</row>
    <row r="54" spans="1:41" x14ac:dyDescent="0.25">
      <c r="A54" s="24">
        <v>1036.8</v>
      </c>
      <c r="B54" s="38" t="s">
        <v>71</v>
      </c>
      <c r="C54" s="39"/>
      <c r="D54" s="40"/>
      <c r="F54" s="9"/>
      <c r="G54" s="9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</row>
    <row r="55" spans="1:41" ht="15" customHeight="1" x14ac:dyDescent="0.25">
      <c r="A55" s="8">
        <v>36883.369999999995</v>
      </c>
      <c r="B55" s="41" t="s">
        <v>15</v>
      </c>
      <c r="C55" s="41"/>
      <c r="D55" s="41"/>
      <c r="F55" s="10"/>
    </row>
    <row r="56" spans="1:41" x14ac:dyDescent="0.25">
      <c r="A56" s="8">
        <v>22431.19</v>
      </c>
      <c r="B56" s="41" t="s">
        <v>16</v>
      </c>
      <c r="C56" s="41"/>
      <c r="D56" s="41"/>
      <c r="F56" s="10"/>
    </row>
    <row r="57" spans="1:41" x14ac:dyDescent="0.25">
      <c r="A57" s="8">
        <v>15231.97</v>
      </c>
      <c r="B57" s="48" t="s">
        <v>14</v>
      </c>
      <c r="C57" s="48"/>
      <c r="D57" s="48"/>
      <c r="F57" s="10"/>
    </row>
    <row r="58" spans="1:41" x14ac:dyDescent="0.25">
      <c r="A58" s="7">
        <f>SUM(A31:A57)</f>
        <v>545494.26</v>
      </c>
      <c r="B58" s="66" t="s">
        <v>1</v>
      </c>
      <c r="C58" s="66"/>
      <c r="D58" s="66"/>
      <c r="F58" s="10"/>
    </row>
    <row r="59" spans="1:41" x14ac:dyDescent="0.25">
      <c r="F59" s="10"/>
    </row>
    <row r="60" spans="1:41" x14ac:dyDescent="0.25">
      <c r="A60" s="53" t="s">
        <v>17</v>
      </c>
      <c r="B60" s="53"/>
      <c r="C60" s="53"/>
      <c r="D60" s="53"/>
      <c r="F60" s="10"/>
    </row>
    <row r="61" spans="1:41" s="26" customFormat="1" ht="30.75" customHeight="1" x14ac:dyDescent="0.25">
      <c r="A61" s="18">
        <v>18247.07</v>
      </c>
      <c r="B61" s="54" t="s">
        <v>72</v>
      </c>
      <c r="C61" s="55"/>
      <c r="D61" s="56"/>
      <c r="F61" s="27"/>
    </row>
    <row r="62" spans="1:41" s="26" customFormat="1" ht="15" customHeight="1" x14ac:dyDescent="0.25">
      <c r="A62" s="18">
        <f>5250.28</f>
        <v>5250.28</v>
      </c>
      <c r="B62" s="54" t="s">
        <v>31</v>
      </c>
      <c r="C62" s="55"/>
      <c r="D62" s="56"/>
      <c r="F62" s="27"/>
    </row>
    <row r="63" spans="1:41" s="26" customFormat="1" ht="15" customHeight="1" x14ac:dyDescent="0.25">
      <c r="A63" s="18">
        <f>5000.9</f>
        <v>5000.8999999999996</v>
      </c>
      <c r="B63" s="54" t="s">
        <v>74</v>
      </c>
      <c r="C63" s="55"/>
      <c r="D63" s="56"/>
      <c r="F63" s="27"/>
    </row>
    <row r="64" spans="1:41" s="26" customFormat="1" ht="15" customHeight="1" x14ac:dyDescent="0.25">
      <c r="A64" s="18">
        <v>2470</v>
      </c>
      <c r="B64" s="54" t="s">
        <v>73</v>
      </c>
      <c r="C64" s="55"/>
      <c r="D64" s="56"/>
      <c r="F64" s="27"/>
    </row>
    <row r="65" spans="1:6" s="26" customFormat="1" ht="15" customHeight="1" x14ac:dyDescent="0.25">
      <c r="A65" s="18">
        <v>1918.1</v>
      </c>
      <c r="B65" s="54" t="s">
        <v>75</v>
      </c>
      <c r="C65" s="55"/>
      <c r="D65" s="56"/>
      <c r="F65" s="27"/>
    </row>
    <row r="66" spans="1:6" s="26" customFormat="1" ht="15" customHeight="1" x14ac:dyDescent="0.25">
      <c r="A66" s="18">
        <v>1500</v>
      </c>
      <c r="B66" s="54" t="s">
        <v>32</v>
      </c>
      <c r="C66" s="55"/>
      <c r="D66" s="56"/>
      <c r="F66" s="27"/>
    </row>
    <row r="67" spans="1:6" ht="15" customHeight="1" x14ac:dyDescent="0.25">
      <c r="A67" s="8">
        <v>73001.91</v>
      </c>
      <c r="B67" s="41" t="s">
        <v>15</v>
      </c>
      <c r="C67" s="41"/>
      <c r="D67" s="41"/>
      <c r="F67" s="10"/>
    </row>
    <row r="68" spans="1:6" ht="15" customHeight="1" x14ac:dyDescent="0.25">
      <c r="A68" s="8">
        <v>17431.189166666663</v>
      </c>
      <c r="B68" s="41" t="s">
        <v>16</v>
      </c>
      <c r="C68" s="41"/>
      <c r="D68" s="41"/>
      <c r="F68" s="10"/>
    </row>
    <row r="69" spans="1:6" ht="15" customHeight="1" x14ac:dyDescent="0.25">
      <c r="A69" s="8">
        <v>14266.05</v>
      </c>
      <c r="B69" s="41" t="s">
        <v>40</v>
      </c>
      <c r="C69" s="41"/>
      <c r="D69" s="41"/>
      <c r="F69" s="10"/>
    </row>
    <row r="70" spans="1:6" x14ac:dyDescent="0.25">
      <c r="A70" s="8">
        <v>39954.160000000003</v>
      </c>
      <c r="B70" s="48" t="s">
        <v>14</v>
      </c>
      <c r="C70" s="48"/>
      <c r="D70" s="48"/>
    </row>
    <row r="71" spans="1:6" x14ac:dyDescent="0.25">
      <c r="A71" s="7">
        <f>SUM(A61:A70)</f>
        <v>179039.65916666668</v>
      </c>
      <c r="B71" s="50" t="s">
        <v>1</v>
      </c>
      <c r="C71" s="51"/>
      <c r="D71" s="52"/>
    </row>
    <row r="72" spans="1:6" s="11" customFormat="1" x14ac:dyDescent="0.25">
      <c r="A72" s="12"/>
      <c r="B72" s="13"/>
      <c r="C72" s="13"/>
      <c r="D72" s="13"/>
    </row>
    <row r="73" spans="1:6" s="11" customFormat="1" x14ac:dyDescent="0.25">
      <c r="A73" s="53" t="s">
        <v>18</v>
      </c>
      <c r="B73" s="53"/>
      <c r="C73" s="53"/>
      <c r="D73" s="53"/>
    </row>
    <row r="74" spans="1:6" s="11" customFormat="1" ht="15" customHeight="1" x14ac:dyDescent="0.25">
      <c r="A74" s="3">
        <v>21900</v>
      </c>
      <c r="B74" s="57" t="s">
        <v>76</v>
      </c>
      <c r="C74" s="57"/>
      <c r="D74" s="58"/>
    </row>
    <row r="75" spans="1:6" s="11" customFormat="1" ht="15" customHeight="1" x14ac:dyDescent="0.25">
      <c r="A75" s="3">
        <v>7700</v>
      </c>
      <c r="B75" s="57" t="s">
        <v>78</v>
      </c>
      <c r="C75" s="57"/>
      <c r="D75" s="58"/>
    </row>
    <row r="76" spans="1:6" s="11" customFormat="1" ht="15" customHeight="1" x14ac:dyDescent="0.25">
      <c r="A76" s="3">
        <v>1500</v>
      </c>
      <c r="B76" s="57" t="s">
        <v>77</v>
      </c>
      <c r="C76" s="57"/>
      <c r="D76" s="58"/>
    </row>
    <row r="77" spans="1:6" s="11" customFormat="1" x14ac:dyDescent="0.25">
      <c r="A77" s="59" t="s">
        <v>22</v>
      </c>
      <c r="B77" s="60"/>
      <c r="C77" s="60"/>
      <c r="D77" s="61"/>
    </row>
    <row r="78" spans="1:6" s="11" customFormat="1" x14ac:dyDescent="0.25">
      <c r="A78" s="8">
        <v>17431.189166666663</v>
      </c>
      <c r="B78" s="41" t="s">
        <v>16</v>
      </c>
      <c r="C78" s="41"/>
      <c r="D78" s="41"/>
    </row>
    <row r="79" spans="1:6" s="11" customFormat="1" x14ac:dyDescent="0.25">
      <c r="A79" s="8">
        <v>6651.9</v>
      </c>
      <c r="B79" s="48" t="s">
        <v>14</v>
      </c>
      <c r="C79" s="48"/>
      <c r="D79" s="48"/>
    </row>
    <row r="80" spans="1:6" s="11" customFormat="1" x14ac:dyDescent="0.25">
      <c r="A80" s="7">
        <f>SUM(A74:A79)</f>
        <v>55183.089166666665</v>
      </c>
      <c r="B80" s="50" t="s">
        <v>1</v>
      </c>
      <c r="C80" s="51"/>
      <c r="D80" s="52"/>
    </row>
    <row r="81" spans="1:4" s="11" customFormat="1" x14ac:dyDescent="0.25">
      <c r="A81" s="12"/>
      <c r="B81" s="13"/>
      <c r="C81" s="13"/>
      <c r="D81" s="13"/>
    </row>
    <row r="82" spans="1:4" s="11" customFormat="1" x14ac:dyDescent="0.25">
      <c r="A82" s="53" t="s">
        <v>19</v>
      </c>
      <c r="B82" s="53"/>
      <c r="C82" s="53"/>
      <c r="D82" s="53"/>
    </row>
    <row r="83" spans="1:4" s="11" customFormat="1" x14ac:dyDescent="0.25">
      <c r="A83" s="59" t="s">
        <v>22</v>
      </c>
      <c r="B83" s="60"/>
      <c r="C83" s="60"/>
      <c r="D83" s="61"/>
    </row>
    <row r="84" spans="1:4" s="11" customFormat="1" x14ac:dyDescent="0.25">
      <c r="A84" s="8">
        <v>17431.189166666663</v>
      </c>
      <c r="B84" s="41" t="s">
        <v>16</v>
      </c>
      <c r="C84" s="41"/>
      <c r="D84" s="41"/>
    </row>
    <row r="85" spans="1:4" s="11" customFormat="1" x14ac:dyDescent="0.25">
      <c r="A85" s="8">
        <v>6651.9</v>
      </c>
      <c r="B85" s="48" t="s">
        <v>14</v>
      </c>
      <c r="C85" s="48"/>
      <c r="D85" s="48"/>
    </row>
    <row r="86" spans="1:4" x14ac:dyDescent="0.25">
      <c r="A86" s="7">
        <f>SUM(A83:A85)</f>
        <v>24083.089166666665</v>
      </c>
      <c r="B86" s="50" t="s">
        <v>1</v>
      </c>
      <c r="C86" s="51"/>
      <c r="D86" s="52"/>
    </row>
    <row r="87" spans="1:4" x14ac:dyDescent="0.25">
      <c r="A87" s="12"/>
      <c r="B87" s="13"/>
      <c r="C87" s="13"/>
      <c r="D87" s="13"/>
    </row>
    <row r="88" spans="1:4" x14ac:dyDescent="0.25">
      <c r="A88" s="53" t="s">
        <v>4</v>
      </c>
      <c r="B88" s="53"/>
      <c r="C88" s="53"/>
      <c r="D88" s="53"/>
    </row>
    <row r="89" spans="1:4" x14ac:dyDescent="0.25">
      <c r="A89" s="3">
        <v>23465.8</v>
      </c>
      <c r="B89" s="19" t="s">
        <v>24</v>
      </c>
      <c r="C89" s="20"/>
      <c r="D89" s="21"/>
    </row>
    <row r="90" spans="1:4" ht="15" customHeight="1" x14ac:dyDescent="0.25">
      <c r="A90" s="3">
        <v>3724.5</v>
      </c>
      <c r="B90" s="41" t="s">
        <v>39</v>
      </c>
      <c r="C90" s="41"/>
      <c r="D90" s="41"/>
    </row>
    <row r="91" spans="1:4" ht="17.25" customHeight="1" x14ac:dyDescent="0.25">
      <c r="A91" s="3">
        <v>5494.43</v>
      </c>
      <c r="B91" s="41" t="s">
        <v>25</v>
      </c>
      <c r="C91" s="41"/>
      <c r="D91" s="41"/>
    </row>
    <row r="92" spans="1:4" ht="15" customHeight="1" x14ac:dyDescent="0.25">
      <c r="A92" s="3">
        <v>706</v>
      </c>
      <c r="B92" s="41" t="s">
        <v>82</v>
      </c>
      <c r="C92" s="41"/>
      <c r="D92" s="41"/>
    </row>
    <row r="93" spans="1:4" ht="15" customHeight="1" x14ac:dyDescent="0.25">
      <c r="A93" s="8">
        <v>21936.9</v>
      </c>
      <c r="B93" s="41" t="s">
        <v>15</v>
      </c>
      <c r="C93" s="41"/>
      <c r="D93" s="41"/>
    </row>
    <row r="94" spans="1:4" x14ac:dyDescent="0.25">
      <c r="A94" s="8">
        <v>17431.189166666663</v>
      </c>
      <c r="B94" s="41" t="s">
        <v>16</v>
      </c>
      <c r="C94" s="41"/>
      <c r="D94" s="41"/>
    </row>
    <row r="95" spans="1:4" x14ac:dyDescent="0.25">
      <c r="A95" s="8">
        <v>15023.22</v>
      </c>
      <c r="B95" s="48" t="s">
        <v>14</v>
      </c>
      <c r="C95" s="48"/>
      <c r="D95" s="48"/>
    </row>
    <row r="96" spans="1:4" x14ac:dyDescent="0.25">
      <c r="A96" s="6">
        <f>SUM(A89:A95)</f>
        <v>87782.039166666655</v>
      </c>
      <c r="B96" s="49" t="s">
        <v>1</v>
      </c>
      <c r="C96" s="49"/>
      <c r="D96" s="49"/>
    </row>
    <row r="97" spans="1:4" ht="16.5" customHeight="1" x14ac:dyDescent="0.25">
      <c r="A97" s="2"/>
      <c r="B97" s="5"/>
      <c r="C97" s="5"/>
      <c r="D97" s="4"/>
    </row>
    <row r="98" spans="1:4" ht="15.75" customHeight="1" x14ac:dyDescent="0.25">
      <c r="A98" s="53" t="s">
        <v>20</v>
      </c>
      <c r="B98" s="53"/>
      <c r="C98" s="53"/>
      <c r="D98" s="53"/>
    </row>
    <row r="99" spans="1:4" ht="15" customHeight="1" x14ac:dyDescent="0.25">
      <c r="A99" s="18">
        <v>75000</v>
      </c>
      <c r="B99" s="62" t="s">
        <v>28</v>
      </c>
      <c r="C99" s="63"/>
      <c r="D99" s="64"/>
    </row>
    <row r="100" spans="1:4" ht="15" customHeight="1" x14ac:dyDescent="0.25">
      <c r="A100" s="18">
        <v>4142.3100000000004</v>
      </c>
      <c r="B100" s="62" t="s">
        <v>80</v>
      </c>
      <c r="C100" s="63"/>
      <c r="D100" s="64"/>
    </row>
    <row r="101" spans="1:4" ht="15" customHeight="1" x14ac:dyDescent="0.25">
      <c r="A101" s="18">
        <v>3100</v>
      </c>
      <c r="B101" s="62" t="s">
        <v>79</v>
      </c>
      <c r="C101" s="63"/>
      <c r="D101" s="64"/>
    </row>
    <row r="102" spans="1:4" ht="15" customHeight="1" x14ac:dyDescent="0.25">
      <c r="A102" s="18">
        <v>2000</v>
      </c>
      <c r="B102" s="62" t="s">
        <v>81</v>
      </c>
      <c r="C102" s="63"/>
      <c r="D102" s="64"/>
    </row>
    <row r="103" spans="1:4" ht="15" customHeight="1" x14ac:dyDescent="0.25">
      <c r="A103" s="8">
        <v>21936.896666666667</v>
      </c>
      <c r="B103" s="41" t="s">
        <v>15</v>
      </c>
      <c r="C103" s="41"/>
      <c r="D103" s="41"/>
    </row>
    <row r="104" spans="1:4" x14ac:dyDescent="0.25">
      <c r="A104" s="8">
        <v>17431.189166666663</v>
      </c>
      <c r="B104" s="41" t="s">
        <v>16</v>
      </c>
      <c r="C104" s="41"/>
      <c r="D104" s="41"/>
    </row>
    <row r="105" spans="1:4" x14ac:dyDescent="0.25">
      <c r="A105" s="8">
        <f>28620.69+15023.22</f>
        <v>43643.909999999996</v>
      </c>
      <c r="B105" s="48" t="s">
        <v>14</v>
      </c>
      <c r="C105" s="48"/>
      <c r="D105" s="48"/>
    </row>
    <row r="106" spans="1:4" x14ac:dyDescent="0.25">
      <c r="A106" s="6">
        <f>SUM(A99:A105)</f>
        <v>167254.30583333332</v>
      </c>
      <c r="B106" s="49" t="s">
        <v>1</v>
      </c>
      <c r="C106" s="49"/>
      <c r="D106" s="49"/>
    </row>
    <row r="107" spans="1:4" ht="14.25" customHeight="1" x14ac:dyDescent="0.25">
      <c r="A107" s="2"/>
      <c r="B107" s="5"/>
      <c r="C107" s="5"/>
      <c r="D107" s="4"/>
    </row>
    <row r="108" spans="1:4" ht="14.25" customHeight="1" x14ac:dyDescent="0.25">
      <c r="A108" s="53" t="s">
        <v>0</v>
      </c>
      <c r="B108" s="53"/>
      <c r="C108" s="53"/>
      <c r="D108" s="53"/>
    </row>
    <row r="109" spans="1:4" ht="15" customHeight="1" x14ac:dyDescent="0.25">
      <c r="A109" s="8">
        <v>18144.07</v>
      </c>
      <c r="B109" s="41" t="s">
        <v>15</v>
      </c>
      <c r="C109" s="41"/>
      <c r="D109" s="41"/>
    </row>
    <row r="110" spans="1:4" x14ac:dyDescent="0.25">
      <c r="A110" s="8">
        <v>17431.189166666663</v>
      </c>
      <c r="B110" s="41" t="s">
        <v>16</v>
      </c>
      <c r="C110" s="41"/>
      <c r="D110" s="41"/>
    </row>
    <row r="111" spans="1:4" x14ac:dyDescent="0.25">
      <c r="A111" s="8">
        <f>13575.85</f>
        <v>13575.85</v>
      </c>
      <c r="B111" s="48" t="s">
        <v>14</v>
      </c>
      <c r="C111" s="48"/>
      <c r="D111" s="48"/>
    </row>
    <row r="112" spans="1:4" x14ac:dyDescent="0.25">
      <c r="A112" s="6">
        <f>SUM(A109:A111)</f>
        <v>49151.109166666662</v>
      </c>
      <c r="B112" s="49" t="s">
        <v>1</v>
      </c>
      <c r="C112" s="49"/>
      <c r="D112" s="49"/>
    </row>
    <row r="113" spans="1:4" x14ac:dyDescent="0.25">
      <c r="C113" s="1"/>
      <c r="D113" s="1"/>
    </row>
    <row r="114" spans="1:4" x14ac:dyDescent="0.25">
      <c r="A114" s="53" t="s">
        <v>21</v>
      </c>
      <c r="B114" s="53"/>
      <c r="C114" s="53"/>
      <c r="D114" s="53"/>
    </row>
    <row r="115" spans="1:4" x14ac:dyDescent="0.25">
      <c r="A115" s="3">
        <f>35762.4</f>
        <v>35762.400000000001</v>
      </c>
      <c r="B115" s="48" t="s">
        <v>23</v>
      </c>
      <c r="C115" s="48"/>
      <c r="D115" s="48"/>
    </row>
    <row r="116" spans="1:4" x14ac:dyDescent="0.25">
      <c r="A116" s="3">
        <f>73390.07</f>
        <v>73390.070000000007</v>
      </c>
      <c r="B116" s="48" t="s">
        <v>30</v>
      </c>
      <c r="C116" s="48"/>
      <c r="D116" s="48"/>
    </row>
    <row r="117" spans="1:4" x14ac:dyDescent="0.25">
      <c r="A117" s="8">
        <v>18144.07</v>
      </c>
      <c r="B117" s="41" t="s">
        <v>15</v>
      </c>
      <c r="C117" s="41"/>
      <c r="D117" s="41"/>
    </row>
    <row r="118" spans="1:4" x14ac:dyDescent="0.25">
      <c r="A118" s="8">
        <v>17431.189166666663</v>
      </c>
      <c r="B118" s="41" t="s">
        <v>16</v>
      </c>
      <c r="C118" s="41"/>
      <c r="D118" s="41"/>
    </row>
    <row r="119" spans="1:4" x14ac:dyDescent="0.25">
      <c r="A119" s="8">
        <v>47825</v>
      </c>
      <c r="B119" s="48" t="s">
        <v>14</v>
      </c>
      <c r="C119" s="48"/>
      <c r="D119" s="48"/>
    </row>
    <row r="120" spans="1:4" ht="15" customHeight="1" x14ac:dyDescent="0.25">
      <c r="A120" s="6">
        <f>SUM(A115:A119)</f>
        <v>192552.72916666669</v>
      </c>
      <c r="B120" s="49" t="s">
        <v>1</v>
      </c>
      <c r="C120" s="49"/>
      <c r="D120" s="49"/>
    </row>
    <row r="121" spans="1:4" ht="15" customHeight="1" x14ac:dyDescent="0.25"/>
    <row r="122" spans="1:4" x14ac:dyDescent="0.25">
      <c r="A122" s="45" t="s">
        <v>9</v>
      </c>
      <c r="B122" s="46"/>
      <c r="C122" s="46"/>
      <c r="D122" s="47"/>
    </row>
    <row r="123" spans="1:4" ht="17.100000000000001" customHeight="1" x14ac:dyDescent="0.25">
      <c r="A123" s="3">
        <v>62030</v>
      </c>
      <c r="B123" s="29" t="s">
        <v>83</v>
      </c>
      <c r="C123" s="30"/>
      <c r="D123" s="31"/>
    </row>
    <row r="124" spans="1:4" ht="17.100000000000001" customHeight="1" x14ac:dyDescent="0.25">
      <c r="A124" s="3">
        <v>21613</v>
      </c>
      <c r="B124" s="29" t="s">
        <v>84</v>
      </c>
      <c r="C124" s="30"/>
      <c r="D124" s="31"/>
    </row>
    <row r="125" spans="1:4" x14ac:dyDescent="0.25">
      <c r="A125" s="3">
        <v>14520</v>
      </c>
      <c r="B125" s="29" t="s">
        <v>36</v>
      </c>
      <c r="C125" s="30"/>
      <c r="D125" s="31"/>
    </row>
    <row r="126" spans="1:4" ht="17.100000000000001" customHeight="1" x14ac:dyDescent="0.25">
      <c r="A126" s="3">
        <v>14000</v>
      </c>
      <c r="B126" s="29" t="s">
        <v>85</v>
      </c>
      <c r="C126" s="30"/>
      <c r="D126" s="31"/>
    </row>
    <row r="127" spans="1:4" x14ac:dyDescent="0.25">
      <c r="A127" s="8">
        <v>34702.946666666663</v>
      </c>
      <c r="B127" s="41" t="s">
        <v>15</v>
      </c>
      <c r="C127" s="41"/>
      <c r="D127" s="41"/>
    </row>
    <row r="128" spans="1:4" x14ac:dyDescent="0.25">
      <c r="A128" s="8">
        <v>17431.189166666663</v>
      </c>
      <c r="B128" s="41" t="s">
        <v>16</v>
      </c>
      <c r="C128" s="41"/>
      <c r="D128" s="41"/>
    </row>
    <row r="129" spans="1:4" ht="15" customHeight="1" x14ac:dyDescent="0.25">
      <c r="A129" s="8">
        <f>19894.87</f>
        <v>19894.87</v>
      </c>
      <c r="B129" s="48" t="s">
        <v>14</v>
      </c>
      <c r="C129" s="48"/>
      <c r="D129" s="48"/>
    </row>
    <row r="130" spans="1:4" ht="15" customHeight="1" x14ac:dyDescent="0.25">
      <c r="A130" s="6">
        <f>SUM(A123:A129)</f>
        <v>184192.0058333333</v>
      </c>
      <c r="B130" s="49" t="s">
        <v>1</v>
      </c>
      <c r="C130" s="49"/>
      <c r="D130" s="49"/>
    </row>
    <row r="132" spans="1:4" x14ac:dyDescent="0.25">
      <c r="A132" s="45" t="s">
        <v>6</v>
      </c>
      <c r="B132" s="46"/>
      <c r="C132" s="46"/>
      <c r="D132" s="47"/>
    </row>
    <row r="133" spans="1:4" ht="15" customHeight="1" x14ac:dyDescent="0.25">
      <c r="A133" s="8">
        <v>21936.896666666667</v>
      </c>
      <c r="B133" s="41" t="s">
        <v>15</v>
      </c>
      <c r="C133" s="41"/>
      <c r="D133" s="41"/>
    </row>
    <row r="134" spans="1:4" ht="15" customHeight="1" x14ac:dyDescent="0.25">
      <c r="A134" s="8">
        <v>17431.189166666663</v>
      </c>
      <c r="B134" s="41" t="s">
        <v>16</v>
      </c>
      <c r="C134" s="41"/>
      <c r="D134" s="41"/>
    </row>
    <row r="135" spans="1:4" ht="15" customHeight="1" x14ac:dyDescent="0.25">
      <c r="A135" s="8">
        <v>15023.22</v>
      </c>
      <c r="B135" s="48" t="s">
        <v>14</v>
      </c>
      <c r="C135" s="48"/>
      <c r="D135" s="48"/>
    </row>
    <row r="136" spans="1:4" x14ac:dyDescent="0.25">
      <c r="A136" s="6">
        <f>SUM(A133:A135)</f>
        <v>54391.305833333332</v>
      </c>
      <c r="B136" s="42" t="s">
        <v>1</v>
      </c>
      <c r="C136" s="43"/>
      <c r="D136" s="44"/>
    </row>
  </sheetData>
  <mergeCells count="122">
    <mergeCell ref="B31:D31"/>
    <mergeCell ref="B63:D63"/>
    <mergeCell ref="B91:D91"/>
    <mergeCell ref="B116:D116"/>
    <mergeCell ref="B48:D48"/>
    <mergeCell ref="B58:D58"/>
    <mergeCell ref="B74:D74"/>
    <mergeCell ref="B84:D84"/>
    <mergeCell ref="A82:D82"/>
    <mergeCell ref="B78:D78"/>
    <mergeCell ref="B79:D79"/>
    <mergeCell ref="B80:D80"/>
    <mergeCell ref="B85:D85"/>
    <mergeCell ref="B86:D86"/>
    <mergeCell ref="B99:D99"/>
    <mergeCell ref="B39:D39"/>
    <mergeCell ref="B43:D43"/>
    <mergeCell ref="B57:D57"/>
    <mergeCell ref="B37:D37"/>
    <mergeCell ref="B42:D42"/>
    <mergeCell ref="B55:D55"/>
    <mergeCell ref="B35:D35"/>
    <mergeCell ref="B45:D45"/>
    <mergeCell ref="B44:D44"/>
    <mergeCell ref="A1:D1"/>
    <mergeCell ref="A30:D30"/>
    <mergeCell ref="A20:D20"/>
    <mergeCell ref="B26:D26"/>
    <mergeCell ref="B28:D28"/>
    <mergeCell ref="B27:D27"/>
    <mergeCell ref="A5:D5"/>
    <mergeCell ref="B16:D16"/>
    <mergeCell ref="B18:D18"/>
    <mergeCell ref="B17:D17"/>
    <mergeCell ref="B14:D14"/>
    <mergeCell ref="B25:D25"/>
    <mergeCell ref="B9:D9"/>
    <mergeCell ref="B8:D8"/>
    <mergeCell ref="B12:D12"/>
    <mergeCell ref="B10:D10"/>
    <mergeCell ref="B22:D22"/>
    <mergeCell ref="A3:C3"/>
    <mergeCell ref="B11:D11"/>
    <mergeCell ref="B6:D6"/>
    <mergeCell ref="B15:D15"/>
    <mergeCell ref="B21:D21"/>
    <mergeCell ref="B13:D13"/>
    <mergeCell ref="B7:D7"/>
    <mergeCell ref="B117:D117"/>
    <mergeCell ref="B93:D93"/>
    <mergeCell ref="A77:D77"/>
    <mergeCell ref="A83:D83"/>
    <mergeCell ref="A88:D88"/>
    <mergeCell ref="B105:D105"/>
    <mergeCell ref="B106:D106"/>
    <mergeCell ref="A114:D114"/>
    <mergeCell ref="A108:D108"/>
    <mergeCell ref="B112:D112"/>
    <mergeCell ref="B110:D110"/>
    <mergeCell ref="B111:D111"/>
    <mergeCell ref="B109:D109"/>
    <mergeCell ref="B92:D92"/>
    <mergeCell ref="B90:D90"/>
    <mergeCell ref="B101:D101"/>
    <mergeCell ref="B100:D100"/>
    <mergeCell ref="B102:D102"/>
    <mergeCell ref="B32:D32"/>
    <mergeCell ref="B56:D56"/>
    <mergeCell ref="B70:D70"/>
    <mergeCell ref="B67:D67"/>
    <mergeCell ref="B62:D62"/>
    <mergeCell ref="B47:D47"/>
    <mergeCell ref="B69:D69"/>
    <mergeCell ref="B65:D65"/>
    <mergeCell ref="B76:D76"/>
    <mergeCell ref="B75:D75"/>
    <mergeCell ref="B94:D94"/>
    <mergeCell ref="B96:D96"/>
    <mergeCell ref="B95:D95"/>
    <mergeCell ref="A98:D98"/>
    <mergeCell ref="B38:D38"/>
    <mergeCell ref="B41:D41"/>
    <mergeCell ref="B52:D52"/>
    <mergeCell ref="B64:D64"/>
    <mergeCell ref="B61:D61"/>
    <mergeCell ref="B66:D66"/>
    <mergeCell ref="B134:D134"/>
    <mergeCell ref="B136:D136"/>
    <mergeCell ref="A122:D122"/>
    <mergeCell ref="B125:D125"/>
    <mergeCell ref="B135:D135"/>
    <mergeCell ref="B130:D130"/>
    <mergeCell ref="B133:D133"/>
    <mergeCell ref="B127:D127"/>
    <mergeCell ref="B128:D128"/>
    <mergeCell ref="B129:D129"/>
    <mergeCell ref="B123:D123"/>
    <mergeCell ref="A132:D132"/>
    <mergeCell ref="B124:D124"/>
    <mergeCell ref="B126:D126"/>
    <mergeCell ref="B23:D23"/>
    <mergeCell ref="B24:D24"/>
    <mergeCell ref="B36:D36"/>
    <mergeCell ref="B40:D40"/>
    <mergeCell ref="B49:D49"/>
    <mergeCell ref="B50:D50"/>
    <mergeCell ref="B51:D51"/>
    <mergeCell ref="B46:D46"/>
    <mergeCell ref="B54:D54"/>
    <mergeCell ref="B34:D34"/>
    <mergeCell ref="B118:D118"/>
    <mergeCell ref="B119:D119"/>
    <mergeCell ref="B103:D103"/>
    <mergeCell ref="B104:D104"/>
    <mergeCell ref="B115:D115"/>
    <mergeCell ref="B120:D120"/>
    <mergeCell ref="B71:D71"/>
    <mergeCell ref="A60:D60"/>
    <mergeCell ref="B68:D68"/>
    <mergeCell ref="A73:D73"/>
    <mergeCell ref="B53:D53"/>
    <mergeCell ref="B33:D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A2" sqref="A2:D2"/>
    </sheetView>
  </sheetViews>
  <sheetFormatPr defaultColWidth="8.85546875" defaultRowHeight="15" x14ac:dyDescent="0.25"/>
  <cols>
    <col min="1" max="1" width="15" customWidth="1"/>
    <col min="3" max="3" width="10.42578125" bestFit="1" customWidth="1"/>
    <col min="4" max="4" width="65.85546875" customWidth="1"/>
    <col min="6" max="6" width="25.85546875" customWidth="1"/>
    <col min="9" max="9" width="15" customWidth="1"/>
    <col min="10" max="10" width="16.42578125" customWidth="1"/>
    <col min="11" max="11" width="11" customWidth="1"/>
    <col min="13" max="13" width="21.7109375" customWidth="1"/>
  </cols>
  <sheetData>
    <row r="2" spans="1:14" x14ac:dyDescent="0.25">
      <c r="A2" s="53" t="s">
        <v>2</v>
      </c>
      <c r="B2" s="53"/>
      <c r="C2" s="53"/>
      <c r="D2" s="53"/>
    </row>
    <row r="3" spans="1:14" x14ac:dyDescent="0.25">
      <c r="A3" s="3">
        <v>21184.47</v>
      </c>
      <c r="B3" s="41" t="s">
        <v>26</v>
      </c>
      <c r="C3" s="41"/>
      <c r="D3" s="41"/>
    </row>
    <row r="4" spans="1:14" x14ac:dyDescent="0.25">
      <c r="A4" s="3">
        <f>16474.49+7464</f>
        <v>23938.49</v>
      </c>
      <c r="B4" s="69" t="s">
        <v>33</v>
      </c>
      <c r="C4" s="69"/>
      <c r="D4" s="69"/>
    </row>
    <row r="5" spans="1:14" x14ac:dyDescent="0.25">
      <c r="A5" s="3">
        <f>14217.71</f>
        <v>14217.71</v>
      </c>
      <c r="B5" s="41" t="s">
        <v>11</v>
      </c>
      <c r="C5" s="41"/>
      <c r="D5" s="41"/>
    </row>
    <row r="6" spans="1:14" x14ac:dyDescent="0.25">
      <c r="A6" s="3">
        <f>43553.34</f>
        <v>43553.34</v>
      </c>
      <c r="B6" s="48" t="s">
        <v>8</v>
      </c>
      <c r="C6" s="48"/>
      <c r="D6" s="48"/>
    </row>
    <row r="7" spans="1:14" x14ac:dyDescent="0.25">
      <c r="A7" s="3">
        <v>26100</v>
      </c>
      <c r="B7" s="48" t="s">
        <v>88</v>
      </c>
      <c r="C7" s="48"/>
      <c r="D7" s="48"/>
    </row>
    <row r="8" spans="1:14" x14ac:dyDescent="0.25">
      <c r="A8" s="3">
        <f>16901.19</f>
        <v>16901.189999999999</v>
      </c>
      <c r="B8" s="48" t="s">
        <v>7</v>
      </c>
      <c r="C8" s="48"/>
      <c r="D8" s="48"/>
    </row>
    <row r="9" spans="1:14" x14ac:dyDescent="0.25">
      <c r="A9" s="8">
        <v>177870.31666666665</v>
      </c>
      <c r="B9" s="48" t="s">
        <v>13</v>
      </c>
      <c r="C9" s="48"/>
      <c r="D9" s="48"/>
      <c r="K9" s="14"/>
      <c r="L9" s="14"/>
      <c r="N9" s="14"/>
    </row>
    <row r="10" spans="1:14" x14ac:dyDescent="0.25">
      <c r="A10" s="8">
        <v>66604.7</v>
      </c>
      <c r="B10" s="48" t="s">
        <v>12</v>
      </c>
      <c r="C10" s="48"/>
      <c r="D10" s="48"/>
      <c r="J10" s="14"/>
      <c r="K10" s="14"/>
      <c r="L10" s="14"/>
      <c r="M10" s="14"/>
    </row>
    <row r="11" spans="1:14" x14ac:dyDescent="0.25">
      <c r="A11" s="8">
        <v>89223.850084291189</v>
      </c>
      <c r="B11" s="48" t="s">
        <v>14</v>
      </c>
      <c r="C11" s="48"/>
      <c r="D11" s="48"/>
      <c r="K11" s="14"/>
      <c r="L11" s="14"/>
      <c r="M11" s="14"/>
    </row>
    <row r="12" spans="1:14" x14ac:dyDescent="0.25">
      <c r="A12" s="7">
        <f>SUM(A3:A11)</f>
        <v>479594.06675095786</v>
      </c>
      <c r="B12" s="66" t="s">
        <v>3</v>
      </c>
      <c r="C12" s="66"/>
      <c r="D12" s="66"/>
    </row>
    <row r="17" spans="7:11" x14ac:dyDescent="0.25">
      <c r="G17" s="15"/>
      <c r="H17" s="15"/>
    </row>
    <row r="18" spans="7:11" x14ac:dyDescent="0.25">
      <c r="I18" s="16"/>
      <c r="J18" s="16"/>
      <c r="K18" s="16"/>
    </row>
    <row r="19" spans="7:11" x14ac:dyDescent="0.25">
      <c r="I19" s="16"/>
      <c r="J19" s="16"/>
      <c r="K19" s="16"/>
    </row>
    <row r="20" spans="7:11" x14ac:dyDescent="0.25">
      <c r="I20" s="16"/>
      <c r="J20" s="16"/>
      <c r="K20" s="16"/>
    </row>
    <row r="21" spans="7:11" x14ac:dyDescent="0.25">
      <c r="I21" s="16"/>
      <c r="J21" s="16"/>
      <c r="K21" s="16"/>
    </row>
    <row r="22" spans="7:11" x14ac:dyDescent="0.25">
      <c r="I22" s="16"/>
      <c r="J22" s="16"/>
      <c r="K22" s="16"/>
    </row>
    <row r="23" spans="7:11" x14ac:dyDescent="0.25">
      <c r="I23" s="16"/>
      <c r="J23" s="16"/>
      <c r="K23" s="16"/>
    </row>
    <row r="24" spans="7:11" x14ac:dyDescent="0.25">
      <c r="I24" s="16"/>
      <c r="J24" s="16"/>
      <c r="K24" s="16"/>
    </row>
    <row r="25" spans="7:11" x14ac:dyDescent="0.25">
      <c r="I25" s="16"/>
      <c r="J25" s="16"/>
      <c r="K25" s="16"/>
    </row>
    <row r="26" spans="7:11" x14ac:dyDescent="0.25">
      <c r="I26" s="16"/>
      <c r="J26" s="16"/>
      <c r="K26" s="16"/>
    </row>
  </sheetData>
  <mergeCells count="11">
    <mergeCell ref="B12:D12"/>
    <mergeCell ref="A2:D2"/>
    <mergeCell ref="B6:D6"/>
    <mergeCell ref="B8:D8"/>
    <mergeCell ref="B9:D9"/>
    <mergeCell ref="B10:D10"/>
    <mergeCell ref="B11:D11"/>
    <mergeCell ref="B3:D3"/>
    <mergeCell ref="B4:D4"/>
    <mergeCell ref="B5:D5"/>
    <mergeCell ref="B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Работа проектов и служб</vt:lpstr>
      <vt:lpstr>Организация чудес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Кафедра журналистики</dc:creator>
  <cp:lastModifiedBy>Дарья</cp:lastModifiedBy>
  <dcterms:created xsi:type="dcterms:W3CDTF">2018-02-28T19:38:51Z</dcterms:created>
  <dcterms:modified xsi:type="dcterms:W3CDTF">2019-12-20T12:14:51Z</dcterms:modified>
</cp:coreProperties>
</file>